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8" windowHeight="7550"/>
  </bookViews>
  <sheets>
    <sheet name="1" sheetId="10" r:id="rId1"/>
    <sheet name="2" sheetId="8" r:id="rId2"/>
    <sheet name="3" sheetId="9" r:id="rId3"/>
  </sheets>
  <definedNames>
    <definedName name="_xlnm._FilterDatabase" localSheetId="0" hidden="1">'1'!$A$2:$I$47</definedName>
    <definedName name="_xlnm._FilterDatabase" localSheetId="1" hidden="1">'2'!$A$2:$O$188</definedName>
    <definedName name="_xlnm.Print_Titles" localSheetId="0">'1'!$3:$4</definedName>
    <definedName name="_xlnm.Print_Titles" localSheetId="1">'2'!$3:$4</definedName>
    <definedName name="_xlnm.Print_Titles" localSheetId="2">'3'!$3:$4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<sst xmlns="http://schemas.openxmlformats.org/spreadsheetml/2006/main" count="2480" uniqueCount="539">
  <si>
    <t>附件1：</t>
  </si>
  <si>
    <t>南江县2023年第一批城镇公益性岗位岗位补贴和社会保险补贴审核表</t>
  </si>
  <si>
    <t>序号</t>
  </si>
  <si>
    <t>申报单位</t>
  </si>
  <si>
    <t>岗位补贴审核</t>
  </si>
  <si>
    <t>社会保险补贴审核</t>
  </si>
  <si>
    <t>人数</t>
  </si>
  <si>
    <t>金额（元）</t>
  </si>
  <si>
    <t>基本养老保险（元）</t>
  </si>
  <si>
    <t>基本医疗保险（元）</t>
  </si>
  <si>
    <t>失业保险（元）</t>
  </si>
  <si>
    <t>总金额（元）</t>
  </si>
  <si>
    <t>合计</t>
  </si>
  <si>
    <t>南江县公山镇人民政府</t>
  </si>
  <si>
    <t>南江县沙河镇人民政府</t>
  </si>
  <si>
    <t>南江县赤溪镇人民政府</t>
  </si>
  <si>
    <t>南江县八庙镇人民政府</t>
  </si>
  <si>
    <t>南江县正直镇人民政府</t>
  </si>
  <si>
    <t>南江县侯家镇人民政府</t>
  </si>
  <si>
    <t>南江县天池镇人民政府</t>
  </si>
  <si>
    <t>南江县下两镇人民政府</t>
  </si>
  <si>
    <t>南江县高桥镇人民政府</t>
  </si>
  <si>
    <t>南江县大河镇人民政府</t>
  </si>
  <si>
    <t>南江县关坝镇人民政府</t>
  </si>
  <si>
    <t>中国共产党南江县委员会
统一战线工作部</t>
  </si>
  <si>
    <t>南江县农业农村局</t>
  </si>
  <si>
    <t>南江县科学技术协会</t>
  </si>
  <si>
    <t>南江县林业局</t>
  </si>
  <si>
    <t>南江县住房和城乡建设局</t>
  </si>
  <si>
    <t>南江县就业服务管理局</t>
  </si>
  <si>
    <t>南江县卫生和计划生育
执法监督大队</t>
  </si>
  <si>
    <t>中国共产党南江县委员会党校</t>
  </si>
  <si>
    <t>南江县烈士陵园管理局</t>
  </si>
  <si>
    <t>南江县自然资源和规划局</t>
  </si>
  <si>
    <t>南江县总工会
（南江县工人文化宫）</t>
  </si>
  <si>
    <t>南江县乡村振兴局</t>
  </si>
  <si>
    <t>南江县社会保险事业管理局</t>
  </si>
  <si>
    <t>南江县城乡居民社会
养老保险管理局</t>
  </si>
  <si>
    <t>南江县档案馆</t>
  </si>
  <si>
    <t>南江县退役军人事务局</t>
  </si>
  <si>
    <t>南江县农民工服务中心</t>
  </si>
  <si>
    <t>南江县项目中心（发改局）</t>
  </si>
  <si>
    <t>南江县图书馆</t>
  </si>
  <si>
    <t>南江县民政局</t>
  </si>
  <si>
    <t>南江县经济和信息化局</t>
  </si>
  <si>
    <t>巴中市红鱼洞水库运行保护中心</t>
  </si>
  <si>
    <t>南江县财政局</t>
  </si>
  <si>
    <t>南江县机关事业单位社会保险局</t>
  </si>
  <si>
    <t>南江县东榆工业园区管理委员会</t>
  </si>
  <si>
    <t>国家统计局南江调查队</t>
  </si>
  <si>
    <t>南江县医疗保障局</t>
  </si>
  <si>
    <t>政协南江县委员会办公室</t>
  </si>
  <si>
    <t>南江县疾病预防控制中心</t>
  </si>
  <si>
    <t>南江县公共资源交易服务中心</t>
  </si>
  <si>
    <t>南江县人力资源和社会保障局</t>
  </si>
  <si>
    <t>附件2：</t>
  </si>
  <si>
    <t>南江县2023年第一批城镇公益性岗位岗位补贴花名册</t>
  </si>
  <si>
    <t>编号</t>
  </si>
  <si>
    <t>单位</t>
  </si>
  <si>
    <t>姓名</t>
  </si>
  <si>
    <t>性别</t>
  </si>
  <si>
    <t>年龄</t>
  </si>
  <si>
    <t>就业创业登记证号</t>
  </si>
  <si>
    <t>就业困难人员类别</t>
  </si>
  <si>
    <t>认定就业困难人员时间</t>
  </si>
  <si>
    <t>用工岗位</t>
  </si>
  <si>
    <t>岗位用工时间</t>
  </si>
  <si>
    <t>补贴月份</t>
  </si>
  <si>
    <t>补贴月数</t>
  </si>
  <si>
    <t>补贴标准(元)</t>
  </si>
  <si>
    <t>补贴总额（元）</t>
  </si>
  <si>
    <t>张培香</t>
  </si>
  <si>
    <t>女</t>
  </si>
  <si>
    <t>5119220020008382</t>
  </si>
  <si>
    <t>大龄人员</t>
  </si>
  <si>
    <t>社区保洁</t>
  </si>
  <si>
    <t>2023.1.5-2023.12.31</t>
  </si>
  <si>
    <t>1-12</t>
  </si>
  <si>
    <t>岳小琼</t>
  </si>
  <si>
    <t>51192220020008381</t>
  </si>
  <si>
    <t>岳春华</t>
  </si>
  <si>
    <t>5119220015000642</t>
  </si>
  <si>
    <t>1-6</t>
  </si>
  <si>
    <t>冯琼</t>
  </si>
  <si>
    <t>5119221016000534</t>
  </si>
  <si>
    <t>市场管理</t>
  </si>
  <si>
    <t>林华英</t>
  </si>
  <si>
    <t>5119222021005802</t>
  </si>
  <si>
    <t>甘立蓉</t>
  </si>
  <si>
    <t>5119221011039240</t>
  </si>
  <si>
    <t>清扫保洁</t>
  </si>
  <si>
    <t>2023.1.20-2023.12.31</t>
  </si>
  <si>
    <t>唐小惠</t>
  </si>
  <si>
    <t>5119221022015949</t>
  </si>
  <si>
    <t>文宗孝</t>
  </si>
  <si>
    <t>男</t>
  </si>
  <si>
    <t>5119221022016029</t>
  </si>
  <si>
    <t>停车管理</t>
  </si>
  <si>
    <t>吴言富</t>
  </si>
  <si>
    <t>5119221021005799</t>
  </si>
  <si>
    <t>连续失业一年以上的人员</t>
  </si>
  <si>
    <t>生态环境管理</t>
  </si>
  <si>
    <t>岳玉德</t>
  </si>
  <si>
    <t>5119221022016043</t>
  </si>
  <si>
    <t>交通协管</t>
  </si>
  <si>
    <t>岳玉堂</t>
  </si>
  <si>
    <t>5119221017000640</t>
  </si>
  <si>
    <t>李林华</t>
  </si>
  <si>
    <t>5119220021006315</t>
  </si>
  <si>
    <t>河道巡查管护</t>
  </si>
  <si>
    <t>2023.1.1-2023.12.31</t>
  </si>
  <si>
    <t>吴秀兰</t>
  </si>
  <si>
    <t>5119220021006268</t>
  </si>
  <si>
    <t>岳莉华</t>
  </si>
  <si>
    <t>5119222021000975</t>
  </si>
  <si>
    <t>20210531</t>
  </si>
  <si>
    <t>1-2</t>
  </si>
  <si>
    <t>唐春兰</t>
  </si>
  <si>
    <t>5119220011026041</t>
  </si>
  <si>
    <t>何其兵</t>
  </si>
  <si>
    <t>5119220011019722</t>
  </si>
  <si>
    <t>万玉玲</t>
  </si>
  <si>
    <t>5119220011023996</t>
  </si>
  <si>
    <t>残疾人</t>
  </si>
  <si>
    <t>保洁</t>
  </si>
  <si>
    <t>2023.3.11-2023.12.31</t>
  </si>
  <si>
    <t>3-12</t>
  </si>
  <si>
    <t>何泽孝</t>
  </si>
  <si>
    <t>5119222012001501</t>
  </si>
  <si>
    <t>保洁保绿</t>
  </si>
  <si>
    <t>2023.3.1-2023.12.31</t>
  </si>
  <si>
    <t>岳鲁</t>
  </si>
  <si>
    <t>5119222022005900</t>
  </si>
  <si>
    <t>河湖巡查管护</t>
  </si>
  <si>
    <t>胡琼华</t>
  </si>
  <si>
    <t>5119220022010229</t>
  </si>
  <si>
    <t>2023.6.1-2023.12.31</t>
  </si>
  <si>
    <t>6-12</t>
  </si>
  <si>
    <t>许伦元</t>
  </si>
  <si>
    <t>5119220011032653</t>
  </si>
  <si>
    <t>张利华</t>
  </si>
  <si>
    <t>5119220011035770</t>
  </si>
  <si>
    <t>2023.1.11-2023.12.31</t>
  </si>
  <si>
    <t>刘永慧</t>
  </si>
  <si>
    <t>5119220011000002</t>
  </si>
  <si>
    <t>岳军</t>
  </si>
  <si>
    <t>5119222011022747</t>
  </si>
  <si>
    <t>公共设施维护</t>
  </si>
  <si>
    <t>岳利娟</t>
  </si>
  <si>
    <t>5119222011022709</t>
  </si>
  <si>
    <t>唐晓荣</t>
  </si>
  <si>
    <t>5119222011022702</t>
  </si>
  <si>
    <t>张美德</t>
  </si>
  <si>
    <t>51192202001345</t>
  </si>
  <si>
    <t>2023.1.1-2024.1.1</t>
  </si>
  <si>
    <t>毛伟</t>
  </si>
  <si>
    <t>511922002001343</t>
  </si>
  <si>
    <t>2023.1.2-2024.1.1</t>
  </si>
  <si>
    <t>5-12</t>
  </si>
  <si>
    <t>文利蓉</t>
  </si>
  <si>
    <t>5119220018000290</t>
  </si>
  <si>
    <t>何家清</t>
  </si>
  <si>
    <t>5119220023000659</t>
  </si>
  <si>
    <t>韩英</t>
  </si>
  <si>
    <t>5119222023001204</t>
  </si>
  <si>
    <t>社会保障</t>
  </si>
  <si>
    <t>2023.4.6-2023.12.31</t>
  </si>
  <si>
    <t>4-12</t>
  </si>
  <si>
    <t>何政林</t>
  </si>
  <si>
    <t>5119221020000056</t>
  </si>
  <si>
    <t>连续失业一年以上</t>
  </si>
  <si>
    <t>杨立</t>
  </si>
  <si>
    <t>5119220018000438</t>
  </si>
  <si>
    <t>孟菊兰</t>
  </si>
  <si>
    <t>511922201200954</t>
  </si>
  <si>
    <t>何刚</t>
  </si>
  <si>
    <t>5119221023000299</t>
  </si>
  <si>
    <t>王芬</t>
  </si>
  <si>
    <t>5119221023000300</t>
  </si>
  <si>
    <t>李莉琼</t>
  </si>
  <si>
    <t>5119220023000301</t>
  </si>
  <si>
    <t>严中玉</t>
  </si>
  <si>
    <t>5119220012003086</t>
  </si>
  <si>
    <t>赵泽华</t>
  </si>
  <si>
    <t>5119220021000455</t>
  </si>
  <si>
    <t>2023.1.7-2023.12.31</t>
  </si>
  <si>
    <t>杜德兵</t>
  </si>
  <si>
    <t>5119220019010418</t>
  </si>
  <si>
    <t>张宪</t>
  </si>
  <si>
    <t>5119220021006015</t>
  </si>
  <si>
    <t>徐明</t>
  </si>
  <si>
    <t>5119220019012918</t>
  </si>
  <si>
    <t>何小琴</t>
  </si>
  <si>
    <t>5119220011033992</t>
  </si>
  <si>
    <t>2023.1.14-2023.05.31</t>
  </si>
  <si>
    <t>2-5</t>
  </si>
  <si>
    <t>黄玲</t>
  </si>
  <si>
    <t>5119220011026668</t>
  </si>
  <si>
    <t>2023.1.14-2023.12.31</t>
  </si>
  <si>
    <t>王俊</t>
  </si>
  <si>
    <t>511922001103464</t>
  </si>
  <si>
    <t>吴红</t>
  </si>
  <si>
    <t>5119220011033735</t>
  </si>
  <si>
    <t>曾鸿</t>
  </si>
  <si>
    <t>5119220019004452</t>
  </si>
  <si>
    <t>吴敏</t>
  </si>
  <si>
    <t>5119220011035015</t>
  </si>
  <si>
    <t>2-6</t>
  </si>
  <si>
    <t>张容华</t>
  </si>
  <si>
    <t>5119922022001476</t>
  </si>
  <si>
    <t>杜明锐</t>
  </si>
  <si>
    <t>5119220011008624</t>
  </si>
  <si>
    <t>2023.5.11-2023.12.31</t>
  </si>
  <si>
    <t>张志刚</t>
  </si>
  <si>
    <t>5119220023000135</t>
  </si>
  <si>
    <t>道路保洁</t>
  </si>
  <si>
    <t>2023.2.11-2023.12.31</t>
  </si>
  <si>
    <t>2-12</t>
  </si>
  <si>
    <t>肖华全</t>
  </si>
  <si>
    <t>5119221017000763</t>
  </si>
  <si>
    <t>2023.2.11-2023.12.32</t>
  </si>
  <si>
    <t>吴英</t>
  </si>
  <si>
    <t>5119221023000128</t>
  </si>
  <si>
    <t>2023.2.11-2023.12.33</t>
  </si>
  <si>
    <t>吴明道</t>
  </si>
  <si>
    <t>5119220023000258</t>
  </si>
  <si>
    <t>中国共产党南江县委员会统一战线作战部</t>
  </si>
  <si>
    <t>冯苗</t>
  </si>
  <si>
    <t>5119220013001579</t>
  </si>
  <si>
    <t>低保家庭成员</t>
  </si>
  <si>
    <t>办公室</t>
  </si>
  <si>
    <t>2022.7.7-2023.7.6</t>
  </si>
  <si>
    <t>赵明红</t>
  </si>
  <si>
    <t>5119220011027335</t>
  </si>
  <si>
    <t>保安</t>
  </si>
  <si>
    <t>2023.3.1-2024.2.28</t>
  </si>
  <si>
    <t>王艳</t>
  </si>
  <si>
    <t>511922011004845</t>
  </si>
  <si>
    <t>2023.4.1-2024.3.31</t>
  </si>
  <si>
    <t>岳豆</t>
  </si>
  <si>
    <t>5119220020005354</t>
  </si>
  <si>
    <t>群团工作</t>
  </si>
  <si>
    <t>2023.2.7-2024.2.6</t>
  </si>
  <si>
    <t>周林</t>
  </si>
  <si>
    <t>5119220011031960</t>
  </si>
  <si>
    <t>就业困难人员</t>
  </si>
  <si>
    <t>2022.4.1-2023.3.31，2023.4.1-2024.3.31</t>
  </si>
  <si>
    <t>文小梅</t>
  </si>
  <si>
    <t>5119220010006110</t>
  </si>
  <si>
    <t>王秀琼</t>
  </si>
  <si>
    <t>5119221022001251</t>
  </si>
  <si>
    <t>包开华</t>
  </si>
  <si>
    <t>5119220022000437</t>
  </si>
  <si>
    <t>保绿</t>
  </si>
  <si>
    <r>
      <rPr>
        <sz val="10"/>
        <rFont val="宋体"/>
        <charset val="134"/>
      </rPr>
      <t>陈映辉</t>
    </r>
    <r>
      <rPr>
        <sz val="10"/>
        <rFont val="Times New Roman"/>
        <charset val="134"/>
      </rPr>
      <t xml:space="preserve"> </t>
    </r>
  </si>
  <si>
    <t>5119220011029348</t>
  </si>
  <si>
    <t>李萍</t>
  </si>
  <si>
    <t>5119220022000438</t>
  </si>
  <si>
    <t>2022.4.1-2023.3.31；3月底解聘</t>
  </si>
  <si>
    <t>1-3</t>
  </si>
  <si>
    <t>岳燕</t>
  </si>
  <si>
    <t>511922002103214</t>
  </si>
  <si>
    <t>便民服务</t>
  </si>
  <si>
    <t>2022.12.1-2023.11.30</t>
  </si>
  <si>
    <t>何雪</t>
  </si>
  <si>
    <t>5119220013001614</t>
  </si>
  <si>
    <t>2023.2.7-2024.1.31</t>
  </si>
  <si>
    <t>王栎</t>
  </si>
  <si>
    <t>511922020001465</t>
  </si>
  <si>
    <t>1-11</t>
  </si>
  <si>
    <t>罗雯</t>
  </si>
  <si>
    <t>5119220018000360</t>
  </si>
  <si>
    <t>劳动就业</t>
  </si>
  <si>
    <t>2023.1.1-2023.10.31</t>
  </si>
  <si>
    <t>1-10</t>
  </si>
  <si>
    <t>蔡双临</t>
  </si>
  <si>
    <t>5119220019000002</t>
  </si>
  <si>
    <t>2023.1.1-2023.6.30</t>
  </si>
  <si>
    <t>刘桂兰</t>
  </si>
  <si>
    <t>5119220011033321</t>
  </si>
  <si>
    <t>2022.4.25-2023.4.24；2023.4.25-2024.4.24</t>
  </si>
  <si>
    <t>黄鹤</t>
  </si>
  <si>
    <t>5119220021003656</t>
  </si>
  <si>
    <t>2022.9.7-2024.9.6</t>
  </si>
  <si>
    <t>刘茂林</t>
  </si>
  <si>
    <t>5119221021006107</t>
  </si>
  <si>
    <t>郁淋</t>
  </si>
  <si>
    <t>5119221013000619</t>
  </si>
  <si>
    <t>残疾人员</t>
  </si>
  <si>
    <t>2023.2.6-2024.2.5</t>
  </si>
  <si>
    <t>胡兰</t>
  </si>
  <si>
    <t>5119220018000358</t>
  </si>
  <si>
    <t>蒲璇</t>
  </si>
  <si>
    <t>5119220021001885</t>
  </si>
  <si>
    <t>2023.5.22-2024.5.21</t>
  </si>
  <si>
    <t>杨晓兰</t>
  </si>
  <si>
    <t>51192220011003658</t>
  </si>
  <si>
    <t>2023.7.19-2023.12.31</t>
  </si>
  <si>
    <t>8-12</t>
  </si>
  <si>
    <t>谢丽</t>
  </si>
  <si>
    <t>5119221022005198</t>
  </si>
  <si>
    <t>2023.8.14-2024.8.13</t>
  </si>
  <si>
    <t>9-12</t>
  </si>
  <si>
    <t>丁嘉燕</t>
  </si>
  <si>
    <t>5119220022005249</t>
  </si>
  <si>
    <t>公共就业服务</t>
  </si>
  <si>
    <t>2023.10.13-2024.10.12</t>
  </si>
  <si>
    <t>10-12</t>
  </si>
  <si>
    <t>南江县卫生和计划生育执法监督大队</t>
  </si>
  <si>
    <t>蒋小南</t>
  </si>
  <si>
    <t>5119221021007842</t>
  </si>
  <si>
    <t>段晓燕</t>
  </si>
  <si>
    <t>5119220011029346</t>
  </si>
  <si>
    <t>宿舍管理</t>
  </si>
  <si>
    <t>2022.3.4-2023.3.3；2023.3.4-2024.3.3</t>
  </si>
  <si>
    <t>张又文</t>
  </si>
  <si>
    <t>5119220011012915</t>
  </si>
  <si>
    <t>2022.8.3-2023.8.2；2023.8.3-2024.8.2</t>
  </si>
  <si>
    <t>蔡俊宗</t>
  </si>
  <si>
    <t>5119221021007827</t>
  </si>
  <si>
    <t>2023.3.10-2024.3.9；</t>
  </si>
  <si>
    <t>马全德</t>
  </si>
  <si>
    <t>5119221021007826</t>
  </si>
  <si>
    <t>园区保洁</t>
  </si>
  <si>
    <t>2023.6.1-2024.5.31</t>
  </si>
  <si>
    <t>罗冬梅</t>
  </si>
  <si>
    <t>5119220011028787</t>
  </si>
  <si>
    <t>生态环境管理城乡治理</t>
  </si>
  <si>
    <t>2023.2.11-2024.2.10</t>
  </si>
  <si>
    <t>吴松隆</t>
  </si>
  <si>
    <t>5119222020003506</t>
  </si>
  <si>
    <t>2023.2.18-2024.2.17</t>
  </si>
  <si>
    <t>南江县总工会（南江县工人文化宫）</t>
  </si>
  <si>
    <t>5119221016001036</t>
  </si>
  <si>
    <t>2023.2.1-2024.2.1</t>
  </si>
  <si>
    <t>龚健</t>
  </si>
  <si>
    <t>5119220021005404</t>
  </si>
  <si>
    <t>2022.11.11-2023.11.10</t>
  </si>
  <si>
    <t>何海蓉</t>
  </si>
  <si>
    <t>5119220011029307</t>
  </si>
  <si>
    <t>2023.1.20-2024.1.19</t>
  </si>
  <si>
    <t>袁菊华</t>
  </si>
  <si>
    <t>5119220011029809</t>
  </si>
  <si>
    <t>征收中心</t>
  </si>
  <si>
    <t>2022.03.11-无固定</t>
  </si>
  <si>
    <t>任静</t>
  </si>
  <si>
    <t>5119221020002293</t>
  </si>
  <si>
    <t>袁红</t>
  </si>
  <si>
    <t>5119220011033395</t>
  </si>
  <si>
    <t>2022.1.14-202308</t>
  </si>
  <si>
    <t>1-8</t>
  </si>
  <si>
    <t>肖莉</t>
  </si>
  <si>
    <t>5119220020002292</t>
  </si>
  <si>
    <t>2023.2.7-2023.8.25</t>
  </si>
  <si>
    <t>2-8</t>
  </si>
  <si>
    <t>罗琳</t>
  </si>
  <si>
    <t>5119220011032201</t>
  </si>
  <si>
    <t>2023.2.6-无固定</t>
  </si>
  <si>
    <t>毛玲</t>
  </si>
  <si>
    <t>5119220021001861</t>
  </si>
  <si>
    <t>综合岗位</t>
  </si>
  <si>
    <t>2023.3.20-无固定</t>
  </si>
  <si>
    <t>蒋佳芮</t>
  </si>
  <si>
    <t>5118220022003837</t>
  </si>
  <si>
    <t>2023.8.3-2023.12.15</t>
  </si>
  <si>
    <t>5119221014002631</t>
  </si>
  <si>
    <t>社保征缴工作人员</t>
  </si>
  <si>
    <t>2023.10.3-2024.10.3</t>
  </si>
  <si>
    <t>南江县城乡居民社会养老保险管理局</t>
  </si>
  <si>
    <t>朱科霖</t>
  </si>
  <si>
    <t>5119220011003966</t>
  </si>
  <si>
    <t>殷瑜萍</t>
  </si>
  <si>
    <t>5119221021007797</t>
  </si>
  <si>
    <t>2023.2.20-2024.2.19</t>
  </si>
  <si>
    <t>吴雨汶</t>
  </si>
  <si>
    <t>5119221020001183</t>
  </si>
  <si>
    <t>档案查阅协理员</t>
  </si>
  <si>
    <t>2023.1.1-2023.09</t>
  </si>
  <si>
    <t>1-9</t>
  </si>
  <si>
    <t>王钰</t>
  </si>
  <si>
    <t>5119220018000459</t>
  </si>
  <si>
    <t>孟坤</t>
  </si>
  <si>
    <t>511922020002412</t>
  </si>
  <si>
    <t>杨洋</t>
  </si>
  <si>
    <t>5119221021001508</t>
  </si>
  <si>
    <t>2022.9.1-2023.8.31；2023.9.1-2024.8.31</t>
  </si>
  <si>
    <t>董燕林</t>
  </si>
  <si>
    <t>5119990016036236</t>
  </si>
  <si>
    <t>就业培训服务</t>
  </si>
  <si>
    <t>2022.7.13-2023.7.12</t>
  </si>
  <si>
    <t>张莉琼</t>
  </si>
  <si>
    <t>5119220011006950</t>
  </si>
  <si>
    <t>2023.2.6-2024.2.6</t>
  </si>
  <si>
    <t>吴玉鸥</t>
  </si>
  <si>
    <t>5119220022001530</t>
  </si>
  <si>
    <t>综合股</t>
  </si>
  <si>
    <t>2023.9.8-2024.9.7</t>
  </si>
  <si>
    <t>岳瑞</t>
  </si>
  <si>
    <t>5119220020005504</t>
  </si>
  <si>
    <t>投资咨询服务</t>
  </si>
  <si>
    <t>2022.3.1-2023.3.1；2023.3.1-2024.3.1</t>
  </si>
  <si>
    <t>符轩</t>
  </si>
  <si>
    <t>5119220021001849</t>
  </si>
  <si>
    <t>项目管理服务</t>
  </si>
  <si>
    <t>2022.8.31-2023.8.31</t>
  </si>
  <si>
    <t>孙翼</t>
  </si>
  <si>
    <t>5119220021001653</t>
  </si>
  <si>
    <t>连续失业一年以上人员</t>
  </si>
  <si>
    <t>谯月</t>
  </si>
  <si>
    <t>5119021022000570</t>
  </si>
  <si>
    <t>低收入家庭人员</t>
  </si>
  <si>
    <t>2022.2.18-2024.2.16</t>
  </si>
  <si>
    <t>2-11</t>
  </si>
  <si>
    <t>5119220011030237</t>
  </si>
  <si>
    <t>2023.4.1-2023.12.31</t>
  </si>
  <si>
    <t>谢汶君</t>
  </si>
  <si>
    <t>5108020021002104</t>
  </si>
  <si>
    <t>社会救助</t>
  </si>
  <si>
    <t>刘诗文</t>
  </si>
  <si>
    <t>5119220021002759</t>
  </si>
  <si>
    <t>2022.9.15-2023.9.14</t>
  </si>
  <si>
    <t>1-1</t>
  </si>
  <si>
    <t>何欣怡</t>
  </si>
  <si>
    <t>5119220021006132</t>
  </si>
  <si>
    <t>2023.1.29-2024.1.28</t>
  </si>
  <si>
    <t>袁爽</t>
  </si>
  <si>
    <t>5119221014005465</t>
  </si>
  <si>
    <t>2023.7.11-2024.7.10</t>
  </si>
  <si>
    <t>7-12</t>
  </si>
  <si>
    <t>杨雪</t>
  </si>
  <si>
    <t>5119220021007751</t>
  </si>
  <si>
    <t>统计调查</t>
  </si>
  <si>
    <t>万春华</t>
  </si>
  <si>
    <t>5119221020001316</t>
  </si>
  <si>
    <t>2023.3.1-2024.2.29</t>
  </si>
  <si>
    <t>张振踊</t>
  </si>
  <si>
    <t>5119220011024758</t>
  </si>
  <si>
    <t>余玲</t>
  </si>
  <si>
    <t>5119221022000027</t>
  </si>
  <si>
    <t>财政综合辅助岗</t>
  </si>
  <si>
    <t>2023.8.3-2024.8.4</t>
  </si>
  <si>
    <t>赵雪</t>
  </si>
  <si>
    <t>5119220022005250</t>
  </si>
  <si>
    <t>郑鸿</t>
  </si>
  <si>
    <t>5119220011035490</t>
  </si>
  <si>
    <t>2023.1.28-2024.1.27</t>
  </si>
  <si>
    <t>任映</t>
  </si>
  <si>
    <t>5119221021002760</t>
  </si>
  <si>
    <t>2022.9.22-2023.9.21；2023.9.22-2024.9.21</t>
  </si>
  <si>
    <t>杨绍武</t>
  </si>
  <si>
    <t>5119221017000173</t>
  </si>
  <si>
    <t>2023.01.01-2023.12.30</t>
  </si>
  <si>
    <t>岳菊华</t>
  </si>
  <si>
    <t>5119221014005379</t>
  </si>
  <si>
    <t>佘浪星</t>
  </si>
  <si>
    <t>5119220016000588</t>
  </si>
  <si>
    <t>周科华</t>
  </si>
  <si>
    <t>5119221019006422</t>
  </si>
  <si>
    <t>1-7</t>
  </si>
  <si>
    <t>邵建军</t>
  </si>
  <si>
    <t>5119220011024168</t>
  </si>
  <si>
    <t>蔡俊太</t>
  </si>
  <si>
    <t>5119221014005381</t>
  </si>
  <si>
    <t>岳大虎</t>
  </si>
  <si>
    <t>5119220018000343</t>
  </si>
  <si>
    <t>2023.01.20-2023.12.30</t>
  </si>
  <si>
    <t>王清春</t>
  </si>
  <si>
    <t>5119220011030071</t>
  </si>
  <si>
    <t>2023.02.04-2023.12.30</t>
  </si>
  <si>
    <t>佘汉星</t>
  </si>
  <si>
    <t>5119220022000373</t>
  </si>
  <si>
    <t>杨群华</t>
  </si>
  <si>
    <t>5119221022000102</t>
  </si>
  <si>
    <t>李冬梅</t>
  </si>
  <si>
    <t>5119221014005396</t>
  </si>
  <si>
    <t>安全巡逻</t>
  </si>
  <si>
    <t>苏映章</t>
  </si>
  <si>
    <t>5119222022006895</t>
  </si>
  <si>
    <t>彭德兵</t>
  </si>
  <si>
    <t>5119220011032197</t>
  </si>
  <si>
    <t>陈文江</t>
  </si>
  <si>
    <t>5119221023001661</t>
  </si>
  <si>
    <t>2023.08.01-2023.12.30</t>
  </si>
  <si>
    <t>黄麟越</t>
  </si>
  <si>
    <t>5111000020014775</t>
  </si>
  <si>
    <t>2023.3.30-2026.2.28</t>
  </si>
  <si>
    <t>吴婷婷</t>
  </si>
  <si>
    <t>5119220019010201</t>
  </si>
  <si>
    <t>2022.9.25-2023.9.24</t>
  </si>
  <si>
    <t>杨虹</t>
  </si>
  <si>
    <t>5119221020003901</t>
  </si>
  <si>
    <t>财务室</t>
  </si>
  <si>
    <t>2022.11.3-2023.11.2</t>
  </si>
  <si>
    <t>罗润康</t>
  </si>
  <si>
    <t>5119221020004236</t>
  </si>
  <si>
    <t>征缴</t>
  </si>
  <si>
    <t>明丽</t>
  </si>
  <si>
    <t>5119220011011593</t>
  </si>
  <si>
    <t>待遇保障</t>
  </si>
  <si>
    <t>2022.4.2-2023.4.1</t>
  </si>
  <si>
    <t>罗英</t>
  </si>
  <si>
    <t>5119221022001454</t>
  </si>
  <si>
    <t>2022.5.5-2023.5.4</t>
  </si>
  <si>
    <t>杨明亮</t>
  </si>
  <si>
    <t>5119220011033208</t>
  </si>
  <si>
    <t>1-4</t>
  </si>
  <si>
    <t>袁波益</t>
  </si>
  <si>
    <t>5119220011033174</t>
  </si>
  <si>
    <t>2023.1.1-2023.2.28</t>
  </si>
  <si>
    <t>张灵</t>
  </si>
  <si>
    <t>5119220023000031</t>
  </si>
  <si>
    <t>2023.3.3-2023.12.31</t>
  </si>
  <si>
    <t>邱治钧</t>
  </si>
  <si>
    <t>5119220022005255</t>
  </si>
  <si>
    <t>驾驶员</t>
  </si>
  <si>
    <t>2023.12.3-2024.12.3</t>
  </si>
  <si>
    <t>12-12</t>
  </si>
  <si>
    <t>刘飞翔</t>
  </si>
  <si>
    <t>5119231013008307</t>
  </si>
  <si>
    <t>2022.2.7-2025.2.7</t>
  </si>
  <si>
    <t>许丽娟</t>
  </si>
  <si>
    <t>5119220012005160</t>
  </si>
  <si>
    <t>劳动保障监察</t>
  </si>
  <si>
    <t>2023.3.1-2026.2.28</t>
  </si>
  <si>
    <t>周佳玉</t>
  </si>
  <si>
    <t>511922102003503</t>
  </si>
  <si>
    <t>就业促进专员</t>
  </si>
  <si>
    <t>2023.8.3-2023.12.31</t>
  </si>
  <si>
    <t>刘园庆</t>
  </si>
  <si>
    <t>5119220022005369</t>
  </si>
  <si>
    <t>附件3：</t>
  </si>
  <si>
    <t>南江县2023年第一批城镇公益性岗位社会保险补贴花名册</t>
  </si>
  <si>
    <t>单位缴纳养老保险(元)</t>
  </si>
  <si>
    <t>单位缴纳医疗保险(元)</t>
  </si>
  <si>
    <t>单位缴纳失业保险(元）</t>
  </si>
  <si>
    <t>补贴总额 (元）</t>
  </si>
  <si>
    <t>1-5</t>
  </si>
  <si>
    <r>
      <rPr>
        <sz val="11"/>
        <rFont val="宋体"/>
        <charset val="134"/>
      </rPr>
      <t>陈映辉</t>
    </r>
    <r>
      <rPr>
        <sz val="11"/>
        <rFont val="Times New Roman"/>
        <charset val="134"/>
      </rPr>
      <t xml:space="preserve"> </t>
    </r>
  </si>
  <si>
    <t>2023.2.7-2023.8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</si>
</sst>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4"/>
      <name val="黑体"/>
      <charset val="134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Times New Roman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0" applyNumberFormat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26" fillId="4" borderId="10" applyNumberFormat="0" applyAlignment="0" applyProtection="0">
      <alignment vertical="center"/>
    </xf>
    <xf numFmtId="0" fontId="27" fillId="5" borderId="12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7"/>
  <sheetViews>
    <sheetView tabSelected="1" zoomScale="115" zoomScaleNormal="115" workbookViewId="0">
      <selection activeCell="L5" sqref="L5"/>
    </sheetView>
  </sheetViews>
  <sheetFormatPr defaultColWidth="9" defaultRowHeight="15"/>
  <cols>
    <col min="1" max="1" width="6.07079646017699" style="3" customWidth="1"/>
    <col min="2" max="2" width="25.3362831858407" style="30" customWidth="1"/>
    <col min="3" max="3" width="6.54867256637168" style="3" customWidth="1"/>
    <col min="4" max="4" width="9.43362831858407" style="3" customWidth="1"/>
    <col min="5" max="5" width="6.16814159292035" style="3" customWidth="1"/>
    <col min="6" max="6" width="12.1327433628319" style="3" customWidth="1"/>
    <col min="7" max="7" width="12.4247787610619" style="3" customWidth="1"/>
    <col min="8" max="9" width="10.6283185840708" style="3" customWidth="1"/>
    <col min="10" max="16384" width="9" style="3"/>
  </cols>
  <sheetData>
    <row r="1" ht="33" customHeight="1" spans="1:2">
      <c r="A1" s="31" t="s">
        <v>0</v>
      </c>
      <c r="B1" s="31"/>
    </row>
    <row r="2" s="3" customFormat="1" ht="41" customHeight="1" spans="1:9">
      <c r="A2" s="32" t="s">
        <v>1</v>
      </c>
      <c r="B2" s="33"/>
      <c r="C2" s="32"/>
      <c r="D2" s="32"/>
      <c r="E2" s="32"/>
      <c r="F2" s="32"/>
      <c r="G2" s="32"/>
      <c r="H2" s="32"/>
      <c r="I2" s="32"/>
    </row>
    <row r="3" s="3" customFormat="1" ht="36" customHeight="1" spans="1:9">
      <c r="A3" s="34" t="s">
        <v>2</v>
      </c>
      <c r="B3" s="35" t="s">
        <v>3</v>
      </c>
      <c r="C3" s="36" t="s">
        <v>4</v>
      </c>
      <c r="D3" s="36"/>
      <c r="E3" s="37" t="s">
        <v>5</v>
      </c>
      <c r="F3" s="37"/>
      <c r="G3" s="37"/>
      <c r="H3" s="37"/>
      <c r="I3" s="37"/>
    </row>
    <row r="4" s="3" customFormat="1" ht="28.5" customHeight="1" spans="1:9">
      <c r="A4" s="34"/>
      <c r="B4" s="35"/>
      <c r="C4" s="35" t="s">
        <v>6</v>
      </c>
      <c r="D4" s="35" t="s">
        <v>7</v>
      </c>
      <c r="E4" s="35" t="s">
        <v>6</v>
      </c>
      <c r="F4" s="35" t="s">
        <v>8</v>
      </c>
      <c r="G4" s="35" t="s">
        <v>9</v>
      </c>
      <c r="H4" s="35" t="s">
        <v>10</v>
      </c>
      <c r="I4" s="35" t="s">
        <v>11</v>
      </c>
    </row>
    <row r="5" s="3" customFormat="1" ht="28.5" customHeight="1" spans="1:9">
      <c r="A5" s="15"/>
      <c r="B5" s="13" t="s">
        <v>12</v>
      </c>
      <c r="C5" s="13">
        <f>SUM(C6:C54)</f>
        <v>149</v>
      </c>
      <c r="D5" s="13">
        <f>SUM(D6:D54)</f>
        <v>2862410</v>
      </c>
      <c r="E5" s="13">
        <v>149</v>
      </c>
      <c r="F5" s="13">
        <v>989800.48</v>
      </c>
      <c r="G5" s="13">
        <v>598034.15</v>
      </c>
      <c r="H5" s="13">
        <v>32562.72</v>
      </c>
      <c r="I5" s="13">
        <v>1620397.35</v>
      </c>
    </row>
    <row r="6" s="3" customFormat="1" ht="36" customHeight="1" spans="1:9">
      <c r="A6" s="15">
        <v>1</v>
      </c>
      <c r="B6" s="38" t="s">
        <v>13</v>
      </c>
      <c r="C6" s="13">
        <v>11</v>
      </c>
      <c r="D6" s="13">
        <v>248220</v>
      </c>
      <c r="E6" s="13">
        <v>11</v>
      </c>
      <c r="F6" s="13">
        <v>85431.36</v>
      </c>
      <c r="G6" s="13">
        <v>51821.7</v>
      </c>
      <c r="H6" s="13">
        <v>2791.44</v>
      </c>
      <c r="I6" s="13">
        <v>140044.5</v>
      </c>
    </row>
    <row r="7" s="3" customFormat="1" ht="28.5" customHeight="1" spans="1:9">
      <c r="A7" s="15">
        <v>2</v>
      </c>
      <c r="B7" s="38" t="s">
        <v>14</v>
      </c>
      <c r="C7" s="15">
        <v>10</v>
      </c>
      <c r="D7" s="15">
        <v>185180</v>
      </c>
      <c r="E7" s="13">
        <v>10</v>
      </c>
      <c r="F7" s="13">
        <v>63803.84</v>
      </c>
      <c r="G7" s="13">
        <v>38689.7</v>
      </c>
      <c r="H7" s="13">
        <v>2092.56</v>
      </c>
      <c r="I7" s="13">
        <v>104586.1</v>
      </c>
    </row>
    <row r="8" s="3" customFormat="1" ht="28.5" customHeight="1" spans="1:9">
      <c r="A8" s="15">
        <v>3</v>
      </c>
      <c r="B8" s="38" t="s">
        <v>15</v>
      </c>
      <c r="C8" s="15">
        <v>5</v>
      </c>
      <c r="D8" s="15">
        <v>118200</v>
      </c>
      <c r="E8" s="13">
        <v>5</v>
      </c>
      <c r="F8" s="13">
        <v>40761.6</v>
      </c>
      <c r="G8" s="13">
        <v>24717</v>
      </c>
      <c r="H8" s="13">
        <v>1330.2</v>
      </c>
      <c r="I8" s="13">
        <v>66808.8</v>
      </c>
    </row>
    <row r="9" s="3" customFormat="1" ht="28.5" customHeight="1" spans="1:9">
      <c r="A9" s="15">
        <v>4</v>
      </c>
      <c r="B9" s="38" t="s">
        <v>16</v>
      </c>
      <c r="C9" s="39">
        <v>2</v>
      </c>
      <c r="D9" s="39">
        <v>39400</v>
      </c>
      <c r="E9" s="13">
        <v>2</v>
      </c>
      <c r="F9" s="13">
        <v>13587.2</v>
      </c>
      <c r="G9" s="13">
        <v>8239</v>
      </c>
      <c r="H9" s="13">
        <v>442.08</v>
      </c>
      <c r="I9" s="13">
        <v>22268.28</v>
      </c>
    </row>
    <row r="10" s="3" customFormat="1" ht="28.5" customHeight="1" spans="1:9">
      <c r="A10" s="15">
        <v>5</v>
      </c>
      <c r="B10" s="38" t="s">
        <v>17</v>
      </c>
      <c r="C10" s="15">
        <v>3</v>
      </c>
      <c r="D10" s="39">
        <v>57130</v>
      </c>
      <c r="E10" s="13">
        <v>3</v>
      </c>
      <c r="F10" s="13">
        <v>19701.44</v>
      </c>
      <c r="G10" s="13">
        <v>12038.95</v>
      </c>
      <c r="H10" s="13">
        <v>649.86</v>
      </c>
      <c r="I10" s="13">
        <v>32390.25</v>
      </c>
    </row>
    <row r="11" s="3" customFormat="1" ht="28.5" customHeight="1" spans="1:9">
      <c r="A11" s="15">
        <v>6</v>
      </c>
      <c r="B11" s="38" t="s">
        <v>18</v>
      </c>
      <c r="C11" s="40">
        <v>7</v>
      </c>
      <c r="D11" s="39">
        <v>139870</v>
      </c>
      <c r="E11" s="13">
        <v>7</v>
      </c>
      <c r="F11" s="13">
        <v>48234.56</v>
      </c>
      <c r="G11" s="13">
        <v>29248.45</v>
      </c>
      <c r="H11" s="13">
        <v>1582.98</v>
      </c>
      <c r="I11" s="13">
        <v>79065.99</v>
      </c>
    </row>
    <row r="12" s="3" customFormat="1" ht="28.5" customHeight="1" spans="1:9">
      <c r="A12" s="15">
        <v>7</v>
      </c>
      <c r="B12" s="38" t="s">
        <v>19</v>
      </c>
      <c r="C12" s="15">
        <v>3</v>
      </c>
      <c r="D12" s="15">
        <v>70920</v>
      </c>
      <c r="E12" s="13">
        <v>3</v>
      </c>
      <c r="F12" s="13">
        <v>24456.96</v>
      </c>
      <c r="G12" s="13">
        <v>14830.2</v>
      </c>
      <c r="H12" s="13">
        <v>798.12</v>
      </c>
      <c r="I12" s="13">
        <v>40085.28</v>
      </c>
    </row>
    <row r="13" s="3" customFormat="1" ht="28.5" customHeight="1" spans="1:9">
      <c r="A13" s="15">
        <v>8</v>
      </c>
      <c r="B13" s="38" t="s">
        <v>20</v>
      </c>
      <c r="C13" s="39">
        <v>1</v>
      </c>
      <c r="D13" s="39">
        <v>11820</v>
      </c>
      <c r="E13" s="13">
        <v>1</v>
      </c>
      <c r="F13" s="13">
        <v>3908.16</v>
      </c>
      <c r="G13" s="13">
        <v>2387.7</v>
      </c>
      <c r="H13" s="13">
        <v>131.04</v>
      </c>
      <c r="I13" s="41">
        <v>6426.9</v>
      </c>
    </row>
    <row r="14" s="3" customFormat="1" ht="28.5" customHeight="1" spans="1:9">
      <c r="A14" s="15">
        <v>9</v>
      </c>
      <c r="B14" s="38" t="s">
        <v>21</v>
      </c>
      <c r="C14" s="15">
        <v>7</v>
      </c>
      <c r="D14" s="39">
        <v>135930</v>
      </c>
      <c r="E14" s="13">
        <v>5</v>
      </c>
      <c r="F14" s="13">
        <v>46623.84</v>
      </c>
      <c r="G14" s="13">
        <v>28273.35</v>
      </c>
      <c r="H14" s="13">
        <v>1524.78</v>
      </c>
      <c r="I14" s="13">
        <v>76421.97</v>
      </c>
    </row>
    <row r="15" s="3" customFormat="1" ht="28.5" customHeight="1" spans="1:9">
      <c r="A15" s="15">
        <v>10</v>
      </c>
      <c r="B15" s="38" t="s">
        <v>22</v>
      </c>
      <c r="C15" s="15">
        <v>1</v>
      </c>
      <c r="D15" s="15">
        <v>15760</v>
      </c>
      <c r="E15" s="13">
        <v>1</v>
      </c>
      <c r="F15" s="13">
        <v>5434.88</v>
      </c>
      <c r="G15" s="13">
        <v>3295.6</v>
      </c>
      <c r="H15" s="13">
        <v>180</v>
      </c>
      <c r="I15" s="13">
        <v>8910.48</v>
      </c>
    </row>
    <row r="16" s="3" customFormat="1" ht="28.5" customHeight="1" spans="1:9">
      <c r="A16" s="15">
        <v>11</v>
      </c>
      <c r="B16" s="38" t="s">
        <v>23</v>
      </c>
      <c r="C16" s="15">
        <v>4</v>
      </c>
      <c r="D16" s="39">
        <v>84710</v>
      </c>
      <c r="E16" s="13">
        <v>4</v>
      </c>
      <c r="F16" s="13">
        <v>29212.48</v>
      </c>
      <c r="G16" s="13">
        <v>17713.85</v>
      </c>
      <c r="H16" s="13">
        <v>958.26</v>
      </c>
      <c r="I16" s="13">
        <v>47884.59</v>
      </c>
    </row>
    <row r="17" s="3" customFormat="1" ht="28.5" customHeight="1" spans="1:9">
      <c r="A17" s="15">
        <v>12</v>
      </c>
      <c r="B17" s="38" t="s">
        <v>24</v>
      </c>
      <c r="C17" s="39">
        <v>1</v>
      </c>
      <c r="D17" s="39">
        <v>23640</v>
      </c>
      <c r="E17" s="13">
        <v>1</v>
      </c>
      <c r="F17" s="13">
        <v>8152.32</v>
      </c>
      <c r="G17" s="13">
        <v>4943.4</v>
      </c>
      <c r="H17" s="13">
        <v>266.04</v>
      </c>
      <c r="I17" s="13">
        <v>13361.76</v>
      </c>
    </row>
    <row r="18" s="3" customFormat="1" ht="28.5" customHeight="1" spans="1:9">
      <c r="A18" s="15">
        <v>13</v>
      </c>
      <c r="B18" s="38" t="s">
        <v>25</v>
      </c>
      <c r="C18" s="39">
        <v>2</v>
      </c>
      <c r="D18" s="39">
        <v>47280</v>
      </c>
      <c r="E18" s="13">
        <v>2</v>
      </c>
      <c r="F18" s="13">
        <v>16304.64</v>
      </c>
      <c r="G18" s="13">
        <v>9886.8</v>
      </c>
      <c r="H18" s="13">
        <v>532.08</v>
      </c>
      <c r="I18" s="13">
        <v>26723.52</v>
      </c>
    </row>
    <row r="19" s="3" customFormat="1" ht="28.5" customHeight="1" spans="1:9">
      <c r="A19" s="15">
        <v>14</v>
      </c>
      <c r="B19" s="38" t="s">
        <v>26</v>
      </c>
      <c r="C19" s="39">
        <v>1</v>
      </c>
      <c r="D19" s="39">
        <v>23640</v>
      </c>
      <c r="E19" s="15">
        <v>1</v>
      </c>
      <c r="F19" s="13">
        <v>8152.32</v>
      </c>
      <c r="G19" s="13">
        <v>4943.4</v>
      </c>
      <c r="H19" s="13">
        <v>266.04</v>
      </c>
      <c r="I19" s="13">
        <v>13361.76</v>
      </c>
    </row>
    <row r="20" s="3" customFormat="1" ht="28.5" customHeight="1" spans="1:9">
      <c r="A20" s="15">
        <v>15</v>
      </c>
      <c r="B20" s="38" t="s">
        <v>27</v>
      </c>
      <c r="C20" s="39">
        <v>6</v>
      </c>
      <c r="D20" s="39">
        <v>124110</v>
      </c>
      <c r="E20" s="15">
        <v>6</v>
      </c>
      <c r="F20" s="13">
        <v>42715.68</v>
      </c>
      <c r="G20" s="13">
        <v>25902.45</v>
      </c>
      <c r="H20" s="13">
        <v>1393.74</v>
      </c>
      <c r="I20" s="13">
        <v>70011.87</v>
      </c>
    </row>
    <row r="21" s="3" customFormat="1" ht="28.5" customHeight="1" spans="1:9">
      <c r="A21" s="15">
        <v>16</v>
      </c>
      <c r="B21" s="38" t="s">
        <v>28</v>
      </c>
      <c r="C21" s="39">
        <v>3</v>
      </c>
      <c r="D21" s="39">
        <v>66980</v>
      </c>
      <c r="E21" s="13">
        <v>3</v>
      </c>
      <c r="F21" s="13">
        <v>23098.24</v>
      </c>
      <c r="G21" s="13">
        <v>14006.3</v>
      </c>
      <c r="H21" s="13">
        <v>754.44</v>
      </c>
      <c r="I21" s="13">
        <v>37858.98</v>
      </c>
    </row>
    <row r="22" s="3" customFormat="1" ht="28.5" customHeight="1" spans="1:9">
      <c r="A22" s="15">
        <v>17</v>
      </c>
      <c r="B22" s="38" t="s">
        <v>29</v>
      </c>
      <c r="C22" s="15">
        <v>11</v>
      </c>
      <c r="D22" s="39">
        <v>181240</v>
      </c>
      <c r="E22" s="13">
        <v>11</v>
      </c>
      <c r="F22" s="13">
        <v>62333.12</v>
      </c>
      <c r="G22" s="13">
        <v>37815.4</v>
      </c>
      <c r="H22" s="13">
        <v>2046.24</v>
      </c>
      <c r="I22" s="13">
        <v>102194.76</v>
      </c>
    </row>
    <row r="23" s="3" customFormat="1" ht="28.5" customHeight="1" spans="1:9">
      <c r="A23" s="15">
        <v>18</v>
      </c>
      <c r="B23" s="38" t="s">
        <v>30</v>
      </c>
      <c r="C23" s="39">
        <v>1</v>
      </c>
      <c r="D23" s="39">
        <v>23640</v>
      </c>
      <c r="E23" s="13">
        <v>1</v>
      </c>
      <c r="F23" s="13">
        <v>8152.32</v>
      </c>
      <c r="G23" s="13">
        <v>4943.4</v>
      </c>
      <c r="H23" s="13">
        <v>266.04</v>
      </c>
      <c r="I23" s="13">
        <v>13361.76</v>
      </c>
    </row>
    <row r="24" s="3" customFormat="1" ht="28.5" customHeight="1" spans="1:9">
      <c r="A24" s="15">
        <v>19</v>
      </c>
      <c r="B24" s="38" t="s">
        <v>31</v>
      </c>
      <c r="C24" s="39">
        <v>2</v>
      </c>
      <c r="D24" s="39">
        <v>47280</v>
      </c>
      <c r="E24" s="15">
        <v>2</v>
      </c>
      <c r="F24" s="13">
        <v>16304.64</v>
      </c>
      <c r="G24" s="13">
        <v>9886.8</v>
      </c>
      <c r="H24" s="13">
        <v>532.08</v>
      </c>
      <c r="I24" s="13">
        <v>26723.52</v>
      </c>
    </row>
    <row r="25" s="3" customFormat="1" ht="28.5" customHeight="1" spans="1:9">
      <c r="A25" s="15">
        <v>20</v>
      </c>
      <c r="B25" s="38" t="s">
        <v>32</v>
      </c>
      <c r="C25" s="39">
        <v>2</v>
      </c>
      <c r="D25" s="39">
        <v>37430</v>
      </c>
      <c r="E25" s="15">
        <v>2</v>
      </c>
      <c r="F25" s="13">
        <v>12907.84</v>
      </c>
      <c r="G25" s="13">
        <v>7827.05</v>
      </c>
      <c r="H25" s="13">
        <v>444.4</v>
      </c>
      <c r="I25" s="13">
        <v>21179.29</v>
      </c>
    </row>
    <row r="26" s="3" customFormat="1" ht="28.5" customHeight="1" spans="1:9">
      <c r="A26" s="15">
        <v>21</v>
      </c>
      <c r="B26" s="38" t="s">
        <v>33</v>
      </c>
      <c r="C26" s="15">
        <v>2</v>
      </c>
      <c r="D26" s="15">
        <v>39400</v>
      </c>
      <c r="E26" s="13">
        <v>2</v>
      </c>
      <c r="F26" s="13">
        <v>13587.2</v>
      </c>
      <c r="G26" s="13">
        <v>8239</v>
      </c>
      <c r="H26" s="13">
        <v>447.36</v>
      </c>
      <c r="I26" s="13">
        <v>22273.56</v>
      </c>
    </row>
    <row r="27" s="3" customFormat="1" ht="28.5" customHeight="1" spans="1:9">
      <c r="A27" s="15">
        <v>22</v>
      </c>
      <c r="B27" s="38" t="s">
        <v>34</v>
      </c>
      <c r="C27" s="39">
        <v>1</v>
      </c>
      <c r="D27" s="39">
        <v>21670</v>
      </c>
      <c r="E27" s="13">
        <v>1</v>
      </c>
      <c r="F27" s="13">
        <v>7472.96</v>
      </c>
      <c r="G27" s="13">
        <v>4531.45</v>
      </c>
      <c r="H27" s="13">
        <v>244.86</v>
      </c>
      <c r="I27" s="13">
        <v>12249.27</v>
      </c>
    </row>
    <row r="28" s="3" customFormat="1" ht="28.5" customHeight="1" spans="1:9">
      <c r="A28" s="15">
        <v>23</v>
      </c>
      <c r="B28" s="38" t="s">
        <v>35</v>
      </c>
      <c r="C28" s="15">
        <v>2</v>
      </c>
      <c r="D28" s="15">
        <v>39400</v>
      </c>
      <c r="E28" s="13">
        <v>2</v>
      </c>
      <c r="F28" s="13">
        <v>13587.2</v>
      </c>
      <c r="G28" s="13">
        <v>8239</v>
      </c>
      <c r="H28" s="13">
        <v>444.72</v>
      </c>
      <c r="I28" s="13">
        <v>22270.92</v>
      </c>
    </row>
    <row r="29" s="3" customFormat="1" ht="28.5" customHeight="1" spans="1:9">
      <c r="A29" s="15">
        <v>24</v>
      </c>
      <c r="B29" s="38" t="s">
        <v>36</v>
      </c>
      <c r="C29" s="40">
        <v>8</v>
      </c>
      <c r="D29" s="39">
        <v>130020</v>
      </c>
      <c r="E29" s="40">
        <v>8</v>
      </c>
      <c r="F29" s="13">
        <v>44837.76</v>
      </c>
      <c r="G29" s="13">
        <v>27188.7</v>
      </c>
      <c r="H29" s="13">
        <v>1467.84</v>
      </c>
      <c r="I29" s="13">
        <v>73494.3</v>
      </c>
    </row>
    <row r="30" s="3" customFormat="1" ht="28.5" customHeight="1" spans="1:9">
      <c r="A30" s="15">
        <v>25</v>
      </c>
      <c r="B30" s="38" t="s">
        <v>37</v>
      </c>
      <c r="C30" s="39">
        <v>2</v>
      </c>
      <c r="D30" s="39">
        <v>41370</v>
      </c>
      <c r="E30" s="13">
        <v>2</v>
      </c>
      <c r="F30" s="13">
        <v>14266.56</v>
      </c>
      <c r="G30" s="13">
        <v>8650.95</v>
      </c>
      <c r="H30" s="13">
        <v>468.54</v>
      </c>
      <c r="I30" s="13">
        <v>23386.05</v>
      </c>
    </row>
    <row r="31" s="3" customFormat="1" ht="25" customHeight="1" spans="1:9">
      <c r="A31" s="15">
        <v>26</v>
      </c>
      <c r="B31" s="38" t="s">
        <v>38</v>
      </c>
      <c r="C31" s="15">
        <v>3</v>
      </c>
      <c r="D31" s="39">
        <v>65010</v>
      </c>
      <c r="E31" s="15">
        <v>3</v>
      </c>
      <c r="F31" s="13">
        <v>22418.88</v>
      </c>
      <c r="G31" s="13">
        <v>13594.35</v>
      </c>
      <c r="H31" s="13">
        <v>730.62</v>
      </c>
      <c r="I31" s="13">
        <v>36743.85</v>
      </c>
    </row>
    <row r="32" s="3" customFormat="1" ht="28.5" customHeight="1" spans="1:9">
      <c r="A32" s="15">
        <v>27</v>
      </c>
      <c r="B32" s="38" t="s">
        <v>39</v>
      </c>
      <c r="C32" s="39">
        <v>1</v>
      </c>
      <c r="D32" s="39">
        <v>23640</v>
      </c>
      <c r="E32" s="13">
        <v>1</v>
      </c>
      <c r="F32" s="13">
        <v>8152.32</v>
      </c>
      <c r="G32" s="13">
        <v>4943.4</v>
      </c>
      <c r="H32" s="13">
        <v>266.04</v>
      </c>
      <c r="I32" s="13">
        <v>13361.76</v>
      </c>
    </row>
    <row r="33" s="3" customFormat="1" ht="28.5" customHeight="1" spans="1:9">
      <c r="A33" s="15">
        <v>28</v>
      </c>
      <c r="B33" s="38" t="s">
        <v>40</v>
      </c>
      <c r="C33" s="15">
        <v>3</v>
      </c>
      <c r="D33" s="39">
        <v>53190</v>
      </c>
      <c r="E33" s="15">
        <v>3</v>
      </c>
      <c r="F33" s="13">
        <v>18342.72</v>
      </c>
      <c r="G33" s="13">
        <v>11122.65</v>
      </c>
      <c r="H33" s="13">
        <v>600.9</v>
      </c>
      <c r="I33" s="13">
        <v>30066.27</v>
      </c>
    </row>
    <row r="34" s="3" customFormat="1" ht="28.5" customHeight="1" spans="1:9">
      <c r="A34" s="15">
        <v>29</v>
      </c>
      <c r="B34" s="38" t="s">
        <v>41</v>
      </c>
      <c r="C34" s="15">
        <v>2</v>
      </c>
      <c r="D34" s="39">
        <v>47280</v>
      </c>
      <c r="E34" s="15">
        <v>2</v>
      </c>
      <c r="F34" s="13">
        <v>16304.64</v>
      </c>
      <c r="G34" s="13">
        <v>9886.8</v>
      </c>
      <c r="H34" s="13">
        <v>532.08</v>
      </c>
      <c r="I34" s="13">
        <v>26723.52</v>
      </c>
    </row>
    <row r="35" s="3" customFormat="1" ht="28.5" customHeight="1" spans="1:9">
      <c r="A35" s="15">
        <v>30</v>
      </c>
      <c r="B35" s="38" t="s">
        <v>42</v>
      </c>
      <c r="C35" s="15">
        <v>3</v>
      </c>
      <c r="D35" s="39">
        <v>55160</v>
      </c>
      <c r="E35" s="13">
        <v>3</v>
      </c>
      <c r="F35" s="13">
        <v>19022.08</v>
      </c>
      <c r="G35" s="13">
        <v>11534.6</v>
      </c>
      <c r="H35" s="13">
        <v>624.66</v>
      </c>
      <c r="I35" s="13">
        <f>SUM(F35:H35)</f>
        <v>31181.34</v>
      </c>
    </row>
    <row r="36" s="3" customFormat="1" ht="28.5" customHeight="1" spans="1:9">
      <c r="A36" s="15">
        <v>31</v>
      </c>
      <c r="B36" s="38" t="s">
        <v>43</v>
      </c>
      <c r="C36" s="39">
        <v>4</v>
      </c>
      <c r="D36" s="39">
        <v>59100</v>
      </c>
      <c r="E36" s="39">
        <v>4</v>
      </c>
      <c r="F36" s="13">
        <v>20352.8</v>
      </c>
      <c r="G36" s="13">
        <v>12341.7</v>
      </c>
      <c r="H36" s="13">
        <v>732.9</v>
      </c>
      <c r="I36" s="13">
        <v>33427.4</v>
      </c>
    </row>
    <row r="37" s="3" customFormat="1" ht="28.5" customHeight="1" spans="1:9">
      <c r="A37" s="15">
        <v>32</v>
      </c>
      <c r="B37" s="38" t="s">
        <v>44</v>
      </c>
      <c r="C37" s="39">
        <v>1</v>
      </c>
      <c r="D37" s="39">
        <f>1970*9</f>
        <v>17730</v>
      </c>
      <c r="E37" s="39">
        <v>1</v>
      </c>
      <c r="F37" s="13">
        <v>6114.24</v>
      </c>
      <c r="G37" s="13">
        <v>3707.55</v>
      </c>
      <c r="H37" s="13">
        <v>202.5</v>
      </c>
      <c r="I37" s="13">
        <v>10024.29</v>
      </c>
    </row>
    <row r="38" s="3" customFormat="1" ht="28.5" customHeight="1" spans="1:9">
      <c r="A38" s="15">
        <v>33</v>
      </c>
      <c r="B38" s="38" t="s">
        <v>45</v>
      </c>
      <c r="C38" s="39">
        <v>2</v>
      </c>
      <c r="D38" s="39">
        <v>47280</v>
      </c>
      <c r="E38" s="39">
        <v>2</v>
      </c>
      <c r="F38" s="13">
        <v>16304.64</v>
      </c>
      <c r="G38" s="13">
        <v>9886.8</v>
      </c>
      <c r="H38" s="13">
        <v>532.08</v>
      </c>
      <c r="I38" s="13">
        <v>26723.52</v>
      </c>
    </row>
    <row r="39" s="3" customFormat="1" ht="28.5" customHeight="1" spans="1:9">
      <c r="A39" s="15">
        <v>34</v>
      </c>
      <c r="B39" s="38" t="s">
        <v>46</v>
      </c>
      <c r="C39" s="39">
        <v>2</v>
      </c>
      <c r="D39" s="39">
        <v>19700</v>
      </c>
      <c r="E39" s="39">
        <v>2</v>
      </c>
      <c r="F39" s="13">
        <v>6793.6</v>
      </c>
      <c r="G39" s="13">
        <v>4119.5</v>
      </c>
      <c r="H39" s="13">
        <v>225</v>
      </c>
      <c r="I39" s="13">
        <v>11138.1</v>
      </c>
    </row>
    <row r="40" s="3" customFormat="1" ht="28.5" customHeight="1" spans="1:9">
      <c r="A40" s="15">
        <v>35</v>
      </c>
      <c r="B40" s="38" t="s">
        <v>47</v>
      </c>
      <c r="C40" s="15">
        <v>2</v>
      </c>
      <c r="D40" s="39">
        <v>45310</v>
      </c>
      <c r="E40" s="13">
        <v>2</v>
      </c>
      <c r="F40" s="13">
        <v>15625.28</v>
      </c>
      <c r="G40" s="13">
        <v>9474.85</v>
      </c>
      <c r="H40" s="13">
        <v>510.9</v>
      </c>
      <c r="I40" s="13">
        <v>25611.03</v>
      </c>
    </row>
    <row r="41" s="3" customFormat="1" ht="28.5" customHeight="1" spans="1:9">
      <c r="A41" s="15">
        <v>36</v>
      </c>
      <c r="B41" s="38" t="s">
        <v>48</v>
      </c>
      <c r="C41" s="39">
        <v>14</v>
      </c>
      <c r="D41" s="39">
        <v>273830</v>
      </c>
      <c r="E41" s="39">
        <v>14</v>
      </c>
      <c r="F41" s="13">
        <v>94431.04</v>
      </c>
      <c r="G41" s="13">
        <v>57261.05</v>
      </c>
      <c r="H41" s="13">
        <v>3086.58</v>
      </c>
      <c r="I41" s="13">
        <f>SUM(F41:H41)</f>
        <v>154778.67</v>
      </c>
    </row>
    <row r="42" s="3" customFormat="1" ht="28.5" customHeight="1" spans="1:9">
      <c r="A42" s="15">
        <v>37</v>
      </c>
      <c r="B42" s="38" t="s">
        <v>49</v>
      </c>
      <c r="C42" s="39">
        <v>1</v>
      </c>
      <c r="D42" s="39">
        <v>17730</v>
      </c>
      <c r="E42" s="39">
        <v>1</v>
      </c>
      <c r="F42" s="13">
        <v>6114.24</v>
      </c>
      <c r="G42" s="13">
        <v>3707.55</v>
      </c>
      <c r="H42" s="13">
        <v>202.5</v>
      </c>
      <c r="I42" s="13">
        <v>10024.29</v>
      </c>
    </row>
    <row r="43" s="3" customFormat="1" ht="28.5" customHeight="1" spans="1:9">
      <c r="A43" s="15">
        <v>38</v>
      </c>
      <c r="B43" s="38" t="s">
        <v>50</v>
      </c>
      <c r="C43" s="39">
        <v>5</v>
      </c>
      <c r="D43" s="39">
        <v>112290</v>
      </c>
      <c r="E43" s="39">
        <v>5</v>
      </c>
      <c r="F43" s="13">
        <v>38723.52</v>
      </c>
      <c r="G43" s="13">
        <v>23481.15</v>
      </c>
      <c r="H43" s="13">
        <v>1262.7</v>
      </c>
      <c r="I43" s="13">
        <v>63467.37</v>
      </c>
    </row>
    <row r="44" s="3" customFormat="1" ht="28.5" customHeight="1" spans="1:9">
      <c r="A44" s="15">
        <v>39</v>
      </c>
      <c r="B44" s="38" t="s">
        <v>51</v>
      </c>
      <c r="C44" s="39">
        <v>3</v>
      </c>
      <c r="D44" s="39">
        <v>31520</v>
      </c>
      <c r="E44" s="39">
        <v>3</v>
      </c>
      <c r="F44" s="13">
        <v>14484.16</v>
      </c>
      <c r="G44" s="13">
        <v>6473.6</v>
      </c>
      <c r="H44" s="13">
        <v>525</v>
      </c>
      <c r="I44" s="13">
        <v>21482.76</v>
      </c>
    </row>
    <row r="45" s="3" customFormat="1" ht="28.5" customHeight="1" spans="1:9">
      <c r="A45" s="15">
        <v>40</v>
      </c>
      <c r="B45" s="38" t="s">
        <v>52</v>
      </c>
      <c r="C45" s="39">
        <v>1</v>
      </c>
      <c r="D45" s="39">
        <v>1970</v>
      </c>
      <c r="E45" s="39">
        <v>1</v>
      </c>
      <c r="F45" s="13">
        <v>679.36</v>
      </c>
      <c r="G45" s="13">
        <v>411.95</v>
      </c>
      <c r="H45" s="13">
        <v>23.82</v>
      </c>
      <c r="I45" s="13">
        <v>1115.13</v>
      </c>
    </row>
    <row r="46" s="3" customFormat="1" ht="28.5" customHeight="1" spans="1:9">
      <c r="A46" s="15">
        <v>41</v>
      </c>
      <c r="B46" s="38" t="s">
        <v>53</v>
      </c>
      <c r="C46" s="39">
        <v>1</v>
      </c>
      <c r="D46" s="39">
        <v>1970</v>
      </c>
      <c r="E46" s="13">
        <v>1</v>
      </c>
      <c r="F46" s="13">
        <v>679.36</v>
      </c>
      <c r="G46" s="13">
        <v>411.95</v>
      </c>
      <c r="H46" s="13">
        <v>21.18</v>
      </c>
      <c r="I46" s="13">
        <v>1112.49</v>
      </c>
    </row>
    <row r="47" s="3" customFormat="1" ht="28.5" customHeight="1" spans="1:9">
      <c r="A47" s="15">
        <v>42</v>
      </c>
      <c r="B47" s="38" t="s">
        <v>54</v>
      </c>
      <c r="C47" s="39">
        <v>3</v>
      </c>
      <c r="D47" s="39">
        <v>35460</v>
      </c>
      <c r="E47" s="39">
        <v>3</v>
      </c>
      <c r="F47" s="13">
        <v>12228.48</v>
      </c>
      <c r="G47" s="13">
        <v>7415.1</v>
      </c>
      <c r="H47" s="13">
        <v>427.52</v>
      </c>
      <c r="I47" s="39">
        <v>20071.1</v>
      </c>
    </row>
  </sheetData>
  <mergeCells count="6">
    <mergeCell ref="A1:B1"/>
    <mergeCell ref="A2:I2"/>
    <mergeCell ref="C3:D3"/>
    <mergeCell ref="E3:I3"/>
    <mergeCell ref="A3:A4"/>
    <mergeCell ref="B3:B4"/>
  </mergeCells>
  <printOptions horizontalCentered="1"/>
  <pageMargins left="0.590277777777778" right="0.590277777777778" top="0.786805555555556" bottom="0.786805555555556" header="0.5" footer="0.5"/>
  <pageSetup paperSize="9" scale="92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8"/>
  <sheetViews>
    <sheetView zoomScale="85" zoomScaleNormal="85" topLeftCell="D1" workbookViewId="0">
      <selection activeCell="L1" sqref="L$1:L$1048576"/>
    </sheetView>
  </sheetViews>
  <sheetFormatPr defaultColWidth="9" defaultRowHeight="15"/>
  <cols>
    <col min="1" max="1" width="4" style="19" customWidth="1"/>
    <col min="2" max="2" width="3.87610619469027" style="19" customWidth="1"/>
    <col min="3" max="3" width="29.8761061946903" style="19" customWidth="1"/>
    <col min="4" max="4" width="8.23008849557522" style="21" customWidth="1"/>
    <col min="5" max="5" width="4.3716814159292" style="19" customWidth="1"/>
    <col min="6" max="6" width="4.3716814159292" style="21" customWidth="1"/>
    <col min="7" max="7" width="17.5044247787611" style="21" customWidth="1"/>
    <col min="8" max="8" width="16.1681415929204" style="21" customWidth="1"/>
    <col min="9" max="9" width="10.5044247787611" style="21" customWidth="1"/>
    <col min="10" max="10" width="12.2035398230088" style="21" customWidth="1"/>
    <col min="11" max="11" width="21.6194690265487" style="21" customWidth="1"/>
    <col min="12" max="12" width="8.12389380530973" style="22" customWidth="1"/>
    <col min="13" max="13" width="8.12389380530973" style="21" customWidth="1"/>
    <col min="14" max="14" width="9.54867256637168" style="21" customWidth="1"/>
    <col min="15" max="15" width="11.1681415929204" style="21" customWidth="1"/>
    <col min="16" max="16380" width="28.5221238938053" style="19"/>
    <col min="16381" max="16384" width="9" style="19"/>
  </cols>
  <sheetData>
    <row r="1" ht="22" customHeight="1" spans="1:3">
      <c r="A1" s="23" t="s">
        <v>55</v>
      </c>
      <c r="B1" s="23"/>
      <c r="C1" s="23"/>
    </row>
    <row r="2" ht="33" customHeight="1" spans="1:15">
      <c r="A2" s="24" t="s">
        <v>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30" customHeight="1" spans="1:15">
      <c r="A3" s="25" t="s">
        <v>2</v>
      </c>
      <c r="B3" s="25" t="s">
        <v>57</v>
      </c>
      <c r="C3" s="25" t="s">
        <v>58</v>
      </c>
      <c r="D3" s="25" t="s">
        <v>59</v>
      </c>
      <c r="E3" s="25" t="s">
        <v>60</v>
      </c>
      <c r="F3" s="25" t="s">
        <v>61</v>
      </c>
      <c r="G3" s="25" t="s">
        <v>62</v>
      </c>
      <c r="H3" s="25" t="s">
        <v>63</v>
      </c>
      <c r="I3" s="25" t="s">
        <v>64</v>
      </c>
      <c r="J3" s="25" t="s">
        <v>65</v>
      </c>
      <c r="K3" s="25" t="s">
        <v>66</v>
      </c>
      <c r="L3" s="27" t="s">
        <v>4</v>
      </c>
      <c r="M3" s="28"/>
      <c r="N3" s="28"/>
      <c r="O3" s="29"/>
    </row>
    <row r="4" ht="30" customHeight="1" spans="1: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11" t="s">
        <v>67</v>
      </c>
      <c r="M4" s="9" t="s">
        <v>68</v>
      </c>
      <c r="N4" s="9" t="s">
        <v>69</v>
      </c>
      <c r="O4" s="9" t="s">
        <v>70</v>
      </c>
    </row>
    <row r="5" ht="30" customHeight="1" spans="1:15">
      <c r="A5" s="9">
        <v>1</v>
      </c>
      <c r="B5" s="9">
        <v>1</v>
      </c>
      <c r="C5" s="9" t="s">
        <v>13</v>
      </c>
      <c r="D5" s="9" t="s">
        <v>71</v>
      </c>
      <c r="E5" s="9" t="s">
        <v>72</v>
      </c>
      <c r="F5" s="9">
        <v>48</v>
      </c>
      <c r="G5" s="42" t="s">
        <v>73</v>
      </c>
      <c r="H5" s="9" t="s">
        <v>74</v>
      </c>
      <c r="I5" s="9">
        <v>20201221</v>
      </c>
      <c r="J5" s="9" t="s">
        <v>75</v>
      </c>
      <c r="K5" s="9" t="s">
        <v>76</v>
      </c>
      <c r="L5" s="11" t="s">
        <v>77</v>
      </c>
      <c r="M5" s="9">
        <v>12</v>
      </c>
      <c r="N5" s="9">
        <v>1970</v>
      </c>
      <c r="O5" s="9">
        <f t="shared" ref="O5:O11" si="0">M5*N5</f>
        <v>23640</v>
      </c>
    </row>
    <row r="6" ht="30" customHeight="1" spans="1:15">
      <c r="A6" s="9">
        <v>2</v>
      </c>
      <c r="B6" s="9">
        <v>2</v>
      </c>
      <c r="C6" s="9" t="s">
        <v>13</v>
      </c>
      <c r="D6" s="9" t="s">
        <v>78</v>
      </c>
      <c r="E6" s="9" t="s">
        <v>72</v>
      </c>
      <c r="F6" s="9">
        <v>46</v>
      </c>
      <c r="G6" s="42" t="s">
        <v>79</v>
      </c>
      <c r="H6" s="9" t="s">
        <v>74</v>
      </c>
      <c r="I6" s="9">
        <v>20201229</v>
      </c>
      <c r="J6" s="9" t="s">
        <v>75</v>
      </c>
      <c r="K6" s="9" t="s">
        <v>76</v>
      </c>
      <c r="L6" s="11" t="s">
        <v>77</v>
      </c>
      <c r="M6" s="9">
        <v>12</v>
      </c>
      <c r="N6" s="9">
        <v>1970</v>
      </c>
      <c r="O6" s="9">
        <f t="shared" si="0"/>
        <v>23640</v>
      </c>
    </row>
    <row r="7" ht="30" customHeight="1" spans="1:15">
      <c r="A7" s="9">
        <v>3</v>
      </c>
      <c r="B7" s="9">
        <v>3</v>
      </c>
      <c r="C7" s="9" t="s">
        <v>13</v>
      </c>
      <c r="D7" s="9" t="s">
        <v>80</v>
      </c>
      <c r="E7" s="9" t="s">
        <v>72</v>
      </c>
      <c r="F7" s="9">
        <v>49</v>
      </c>
      <c r="G7" s="42" t="s">
        <v>81</v>
      </c>
      <c r="H7" s="9" t="s">
        <v>74</v>
      </c>
      <c r="I7" s="9">
        <v>20201218</v>
      </c>
      <c r="J7" s="9" t="s">
        <v>75</v>
      </c>
      <c r="K7" s="9" t="s">
        <v>76</v>
      </c>
      <c r="L7" s="11" t="s">
        <v>82</v>
      </c>
      <c r="M7" s="9">
        <v>6</v>
      </c>
      <c r="N7" s="9">
        <v>1970</v>
      </c>
      <c r="O7" s="9">
        <f t="shared" si="0"/>
        <v>11820</v>
      </c>
    </row>
    <row r="8" ht="30" customHeight="1" spans="1:15">
      <c r="A8" s="9">
        <v>4</v>
      </c>
      <c r="B8" s="9">
        <v>4</v>
      </c>
      <c r="C8" s="9" t="s">
        <v>13</v>
      </c>
      <c r="D8" s="9" t="s">
        <v>83</v>
      </c>
      <c r="E8" s="9" t="s">
        <v>72</v>
      </c>
      <c r="F8" s="9">
        <v>42</v>
      </c>
      <c r="G8" s="42" t="s">
        <v>84</v>
      </c>
      <c r="H8" s="9" t="s">
        <v>74</v>
      </c>
      <c r="I8" s="9">
        <v>20211222</v>
      </c>
      <c r="J8" s="9" t="s">
        <v>85</v>
      </c>
      <c r="K8" s="9" t="s">
        <v>76</v>
      </c>
      <c r="L8" s="11" t="s">
        <v>77</v>
      </c>
      <c r="M8" s="9">
        <v>12</v>
      </c>
      <c r="N8" s="9">
        <v>1970</v>
      </c>
      <c r="O8" s="9">
        <f t="shared" si="0"/>
        <v>23640</v>
      </c>
    </row>
    <row r="9" ht="30" customHeight="1" spans="1:15">
      <c r="A9" s="9">
        <v>5</v>
      </c>
      <c r="B9" s="9">
        <v>5</v>
      </c>
      <c r="C9" s="9" t="s">
        <v>13</v>
      </c>
      <c r="D9" s="9" t="s">
        <v>86</v>
      </c>
      <c r="E9" s="9" t="s">
        <v>72</v>
      </c>
      <c r="F9" s="9">
        <v>44</v>
      </c>
      <c r="G9" s="42" t="s">
        <v>87</v>
      </c>
      <c r="H9" s="9" t="s">
        <v>74</v>
      </c>
      <c r="I9" s="9">
        <v>20211115</v>
      </c>
      <c r="J9" s="9" t="s">
        <v>85</v>
      </c>
      <c r="K9" s="9" t="s">
        <v>76</v>
      </c>
      <c r="L9" s="11" t="s">
        <v>77</v>
      </c>
      <c r="M9" s="9">
        <v>12</v>
      </c>
      <c r="N9" s="9">
        <v>1970</v>
      </c>
      <c r="O9" s="9">
        <f t="shared" si="0"/>
        <v>23640</v>
      </c>
    </row>
    <row r="10" ht="30" customHeight="1" spans="1:15">
      <c r="A10" s="9">
        <v>6</v>
      </c>
      <c r="B10" s="9">
        <v>6</v>
      </c>
      <c r="C10" s="9" t="s">
        <v>13</v>
      </c>
      <c r="D10" s="9" t="s">
        <v>88</v>
      </c>
      <c r="E10" s="9" t="s">
        <v>72</v>
      </c>
      <c r="F10" s="9">
        <v>41</v>
      </c>
      <c r="G10" s="42" t="s">
        <v>89</v>
      </c>
      <c r="H10" s="9" t="s">
        <v>74</v>
      </c>
      <c r="I10" s="9">
        <v>20230104</v>
      </c>
      <c r="J10" s="9" t="s">
        <v>90</v>
      </c>
      <c r="K10" s="9" t="s">
        <v>91</v>
      </c>
      <c r="L10" s="11" t="s">
        <v>77</v>
      </c>
      <c r="M10" s="9">
        <v>12</v>
      </c>
      <c r="N10" s="9">
        <v>1970</v>
      </c>
      <c r="O10" s="9">
        <f t="shared" si="0"/>
        <v>23640</v>
      </c>
    </row>
    <row r="11" ht="30" customHeight="1" spans="1:15">
      <c r="A11" s="9">
        <v>7</v>
      </c>
      <c r="B11" s="9">
        <v>7</v>
      </c>
      <c r="C11" s="9" t="s">
        <v>13</v>
      </c>
      <c r="D11" s="9" t="s">
        <v>92</v>
      </c>
      <c r="E11" s="9" t="s">
        <v>72</v>
      </c>
      <c r="F11" s="9">
        <v>49</v>
      </c>
      <c r="G11" s="42" t="s">
        <v>93</v>
      </c>
      <c r="H11" s="9" t="s">
        <v>74</v>
      </c>
      <c r="I11" s="9">
        <v>20230104</v>
      </c>
      <c r="J11" s="9" t="s">
        <v>85</v>
      </c>
      <c r="K11" s="9" t="s">
        <v>91</v>
      </c>
      <c r="L11" s="11" t="s">
        <v>77</v>
      </c>
      <c r="M11" s="9">
        <v>12</v>
      </c>
      <c r="N11" s="9">
        <v>1970</v>
      </c>
      <c r="O11" s="9">
        <f t="shared" si="0"/>
        <v>23640</v>
      </c>
    </row>
    <row r="12" ht="30" customHeight="1" spans="1:15">
      <c r="A12" s="9">
        <v>8</v>
      </c>
      <c r="B12" s="9">
        <v>8</v>
      </c>
      <c r="C12" s="9" t="s">
        <v>13</v>
      </c>
      <c r="D12" s="9" t="s">
        <v>94</v>
      </c>
      <c r="E12" s="9" t="s">
        <v>95</v>
      </c>
      <c r="F12" s="9">
        <v>54</v>
      </c>
      <c r="G12" s="42" t="s">
        <v>96</v>
      </c>
      <c r="H12" s="9" t="s">
        <v>74</v>
      </c>
      <c r="I12" s="9">
        <v>20230104</v>
      </c>
      <c r="J12" s="9" t="s">
        <v>97</v>
      </c>
      <c r="K12" s="9" t="s">
        <v>91</v>
      </c>
      <c r="L12" s="11" t="s">
        <v>77</v>
      </c>
      <c r="M12" s="9">
        <v>12</v>
      </c>
      <c r="N12" s="9">
        <v>1970</v>
      </c>
      <c r="O12" s="9">
        <f t="shared" ref="O12:O25" si="1">M12*N12</f>
        <v>23640</v>
      </c>
    </row>
    <row r="13" ht="30" customHeight="1" spans="1:15">
      <c r="A13" s="9">
        <v>9</v>
      </c>
      <c r="B13" s="9">
        <v>9</v>
      </c>
      <c r="C13" s="9" t="s">
        <v>13</v>
      </c>
      <c r="D13" s="9" t="s">
        <v>98</v>
      </c>
      <c r="E13" s="9" t="s">
        <v>95</v>
      </c>
      <c r="F13" s="9">
        <v>45</v>
      </c>
      <c r="G13" s="42" t="s">
        <v>99</v>
      </c>
      <c r="H13" s="9" t="s">
        <v>100</v>
      </c>
      <c r="I13" s="9">
        <v>20230104</v>
      </c>
      <c r="J13" s="9" t="s">
        <v>101</v>
      </c>
      <c r="K13" s="9" t="s">
        <v>91</v>
      </c>
      <c r="L13" s="11" t="s">
        <v>77</v>
      </c>
      <c r="M13" s="9">
        <v>12</v>
      </c>
      <c r="N13" s="9">
        <v>1970</v>
      </c>
      <c r="O13" s="9">
        <f t="shared" si="1"/>
        <v>23640</v>
      </c>
    </row>
    <row r="14" ht="30" customHeight="1" spans="1:15">
      <c r="A14" s="9">
        <v>10</v>
      </c>
      <c r="B14" s="9">
        <v>10</v>
      </c>
      <c r="C14" s="9" t="s">
        <v>13</v>
      </c>
      <c r="D14" s="9" t="s">
        <v>102</v>
      </c>
      <c r="E14" s="9" t="s">
        <v>95</v>
      </c>
      <c r="F14" s="9">
        <v>56</v>
      </c>
      <c r="G14" s="42" t="s">
        <v>103</v>
      </c>
      <c r="H14" s="9" t="s">
        <v>74</v>
      </c>
      <c r="I14" s="9">
        <v>20230104</v>
      </c>
      <c r="J14" s="9" t="s">
        <v>104</v>
      </c>
      <c r="K14" s="9" t="s">
        <v>91</v>
      </c>
      <c r="L14" s="11" t="s">
        <v>77</v>
      </c>
      <c r="M14" s="9">
        <v>12</v>
      </c>
      <c r="N14" s="9">
        <v>1970</v>
      </c>
      <c r="O14" s="9">
        <f t="shared" si="1"/>
        <v>23640</v>
      </c>
    </row>
    <row r="15" ht="30" customHeight="1" spans="1:15">
      <c r="A15" s="9">
        <v>11</v>
      </c>
      <c r="B15" s="9">
        <v>11</v>
      </c>
      <c r="C15" s="9" t="s">
        <v>13</v>
      </c>
      <c r="D15" s="9" t="s">
        <v>105</v>
      </c>
      <c r="E15" s="9" t="s">
        <v>95</v>
      </c>
      <c r="F15" s="9">
        <v>57</v>
      </c>
      <c r="G15" s="42" t="s">
        <v>106</v>
      </c>
      <c r="H15" s="9" t="s">
        <v>74</v>
      </c>
      <c r="I15" s="9">
        <v>20210713</v>
      </c>
      <c r="J15" s="9" t="s">
        <v>97</v>
      </c>
      <c r="K15" s="9" t="s">
        <v>91</v>
      </c>
      <c r="L15" s="11" t="s">
        <v>77</v>
      </c>
      <c r="M15" s="9">
        <v>12</v>
      </c>
      <c r="N15" s="9">
        <v>1970</v>
      </c>
      <c r="O15" s="9">
        <f t="shared" si="1"/>
        <v>23640</v>
      </c>
    </row>
    <row r="16" ht="30" customHeight="1" spans="1:15">
      <c r="A16" s="9">
        <v>12</v>
      </c>
      <c r="B16" s="9">
        <v>1</v>
      </c>
      <c r="C16" s="9" t="s">
        <v>14</v>
      </c>
      <c r="D16" s="9" t="s">
        <v>107</v>
      </c>
      <c r="E16" s="9" t="s">
        <v>72</v>
      </c>
      <c r="F16" s="9">
        <v>46</v>
      </c>
      <c r="G16" s="42" t="s">
        <v>108</v>
      </c>
      <c r="H16" s="9" t="s">
        <v>74</v>
      </c>
      <c r="I16" s="9">
        <v>20220112</v>
      </c>
      <c r="J16" s="9" t="s">
        <v>109</v>
      </c>
      <c r="K16" s="9" t="s">
        <v>110</v>
      </c>
      <c r="L16" s="11" t="s">
        <v>77</v>
      </c>
      <c r="M16" s="9">
        <v>12</v>
      </c>
      <c r="N16" s="9">
        <v>1970</v>
      </c>
      <c r="O16" s="9">
        <f t="shared" si="1"/>
        <v>23640</v>
      </c>
    </row>
    <row r="17" ht="30" customHeight="1" spans="1:15">
      <c r="A17" s="9">
        <v>13</v>
      </c>
      <c r="B17" s="9">
        <v>2</v>
      </c>
      <c r="C17" s="9" t="s">
        <v>14</v>
      </c>
      <c r="D17" s="9" t="s">
        <v>111</v>
      </c>
      <c r="E17" s="9" t="s">
        <v>72</v>
      </c>
      <c r="F17" s="9">
        <v>45</v>
      </c>
      <c r="G17" s="42" t="s">
        <v>112</v>
      </c>
      <c r="H17" s="9" t="s">
        <v>74</v>
      </c>
      <c r="I17" s="9">
        <v>20220112</v>
      </c>
      <c r="J17" s="9" t="s">
        <v>109</v>
      </c>
      <c r="K17" s="9" t="s">
        <v>110</v>
      </c>
      <c r="L17" s="11" t="s">
        <v>77</v>
      </c>
      <c r="M17" s="9">
        <v>12</v>
      </c>
      <c r="N17" s="9">
        <v>1970</v>
      </c>
      <c r="O17" s="9">
        <f t="shared" si="1"/>
        <v>23640</v>
      </c>
    </row>
    <row r="18" ht="30" customHeight="1" spans="1:15">
      <c r="A18" s="9">
        <v>14</v>
      </c>
      <c r="B18" s="9">
        <v>3</v>
      </c>
      <c r="C18" s="9" t="s">
        <v>14</v>
      </c>
      <c r="D18" s="9" t="s">
        <v>113</v>
      </c>
      <c r="E18" s="9" t="s">
        <v>72</v>
      </c>
      <c r="F18" s="9">
        <v>48</v>
      </c>
      <c r="G18" s="42" t="s">
        <v>114</v>
      </c>
      <c r="H18" s="9" t="s">
        <v>74</v>
      </c>
      <c r="I18" s="9" t="s">
        <v>115</v>
      </c>
      <c r="J18" s="9" t="s">
        <v>109</v>
      </c>
      <c r="K18" s="9" t="s">
        <v>110</v>
      </c>
      <c r="L18" s="11" t="s">
        <v>116</v>
      </c>
      <c r="M18" s="9">
        <v>2</v>
      </c>
      <c r="N18" s="9">
        <v>1970</v>
      </c>
      <c r="O18" s="9">
        <f t="shared" si="1"/>
        <v>3940</v>
      </c>
    </row>
    <row r="19" ht="30" customHeight="1" spans="1:15">
      <c r="A19" s="9">
        <v>15</v>
      </c>
      <c r="B19" s="9">
        <v>4</v>
      </c>
      <c r="C19" s="9" t="s">
        <v>14</v>
      </c>
      <c r="D19" s="9" t="s">
        <v>117</v>
      </c>
      <c r="E19" s="9" t="s">
        <v>72</v>
      </c>
      <c r="F19" s="9">
        <v>45</v>
      </c>
      <c r="G19" s="9" t="s">
        <v>118</v>
      </c>
      <c r="H19" s="9" t="s">
        <v>74</v>
      </c>
      <c r="I19" s="9">
        <v>20210803</v>
      </c>
      <c r="J19" s="9" t="s">
        <v>109</v>
      </c>
      <c r="K19" s="9" t="s">
        <v>110</v>
      </c>
      <c r="L19" s="11" t="s">
        <v>77</v>
      </c>
      <c r="M19" s="9">
        <v>12</v>
      </c>
      <c r="N19" s="9">
        <v>1970</v>
      </c>
      <c r="O19" s="9">
        <f t="shared" si="1"/>
        <v>23640</v>
      </c>
    </row>
    <row r="20" s="19" customFormat="1" ht="30" customHeight="1" spans="1:15">
      <c r="A20" s="9">
        <v>16</v>
      </c>
      <c r="B20" s="9">
        <v>5</v>
      </c>
      <c r="C20" s="9" t="s">
        <v>14</v>
      </c>
      <c r="D20" s="9" t="s">
        <v>119</v>
      </c>
      <c r="E20" s="9" t="s">
        <v>95</v>
      </c>
      <c r="F20" s="9">
        <v>56</v>
      </c>
      <c r="G20" s="9" t="s">
        <v>120</v>
      </c>
      <c r="H20" s="9" t="s">
        <v>74</v>
      </c>
      <c r="I20" s="9">
        <v>20210803</v>
      </c>
      <c r="J20" s="9" t="s">
        <v>109</v>
      </c>
      <c r="K20" s="9" t="s">
        <v>110</v>
      </c>
      <c r="L20" s="11" t="s">
        <v>77</v>
      </c>
      <c r="M20" s="9">
        <v>12</v>
      </c>
      <c r="N20" s="9">
        <v>1970</v>
      </c>
      <c r="O20" s="9">
        <f t="shared" si="1"/>
        <v>23640</v>
      </c>
    </row>
    <row r="21" s="19" customFormat="1" ht="30" customHeight="1" spans="1:15">
      <c r="A21" s="9">
        <v>17</v>
      </c>
      <c r="B21" s="9">
        <v>6</v>
      </c>
      <c r="C21" s="9" t="s">
        <v>14</v>
      </c>
      <c r="D21" s="9" t="s">
        <v>121</v>
      </c>
      <c r="E21" s="9" t="s">
        <v>72</v>
      </c>
      <c r="F21" s="9">
        <v>36</v>
      </c>
      <c r="G21" s="42" t="s">
        <v>122</v>
      </c>
      <c r="H21" s="9" t="s">
        <v>123</v>
      </c>
      <c r="I21" s="9">
        <v>20170221</v>
      </c>
      <c r="J21" s="9" t="s">
        <v>124</v>
      </c>
      <c r="K21" s="9" t="s">
        <v>125</v>
      </c>
      <c r="L21" s="11" t="s">
        <v>126</v>
      </c>
      <c r="M21" s="9">
        <v>10</v>
      </c>
      <c r="N21" s="9">
        <v>1970</v>
      </c>
      <c r="O21" s="9">
        <f t="shared" si="1"/>
        <v>19700</v>
      </c>
    </row>
    <row r="22" s="19" customFormat="1" ht="30" customHeight="1" spans="1:15">
      <c r="A22" s="9">
        <v>18</v>
      </c>
      <c r="B22" s="9">
        <v>7</v>
      </c>
      <c r="C22" s="9" t="s">
        <v>14</v>
      </c>
      <c r="D22" s="9" t="s">
        <v>127</v>
      </c>
      <c r="E22" s="9" t="s">
        <v>95</v>
      </c>
      <c r="F22" s="9">
        <v>56</v>
      </c>
      <c r="G22" s="42" t="s">
        <v>128</v>
      </c>
      <c r="H22" s="9" t="s">
        <v>74</v>
      </c>
      <c r="I22" s="9">
        <v>20230104</v>
      </c>
      <c r="J22" s="9" t="s">
        <v>129</v>
      </c>
      <c r="K22" s="9" t="s">
        <v>130</v>
      </c>
      <c r="L22" s="11" t="s">
        <v>126</v>
      </c>
      <c r="M22" s="9">
        <v>10</v>
      </c>
      <c r="N22" s="9">
        <v>1970</v>
      </c>
      <c r="O22" s="9">
        <f t="shared" si="1"/>
        <v>19700</v>
      </c>
    </row>
    <row r="23" s="19" customFormat="1" ht="30" customHeight="1" spans="1:15">
      <c r="A23" s="9">
        <v>19</v>
      </c>
      <c r="B23" s="9">
        <v>8</v>
      </c>
      <c r="C23" s="9" t="s">
        <v>14</v>
      </c>
      <c r="D23" s="9" t="s">
        <v>131</v>
      </c>
      <c r="E23" s="9" t="s">
        <v>95</v>
      </c>
      <c r="F23" s="9">
        <v>52</v>
      </c>
      <c r="G23" s="42" t="s">
        <v>132</v>
      </c>
      <c r="H23" s="9" t="s">
        <v>74</v>
      </c>
      <c r="I23" s="9">
        <v>20220906</v>
      </c>
      <c r="J23" s="9" t="s">
        <v>133</v>
      </c>
      <c r="K23" s="9" t="s">
        <v>130</v>
      </c>
      <c r="L23" s="11" t="s">
        <v>126</v>
      </c>
      <c r="M23" s="9">
        <v>10</v>
      </c>
      <c r="N23" s="9">
        <v>1970</v>
      </c>
      <c r="O23" s="9">
        <f t="shared" si="1"/>
        <v>19700</v>
      </c>
    </row>
    <row r="24" ht="30" customHeight="1" spans="1:15">
      <c r="A24" s="9">
        <v>20</v>
      </c>
      <c r="B24" s="9">
        <v>9</v>
      </c>
      <c r="C24" s="9" t="s">
        <v>14</v>
      </c>
      <c r="D24" s="9" t="s">
        <v>134</v>
      </c>
      <c r="E24" s="9" t="s">
        <v>72</v>
      </c>
      <c r="F24" s="9">
        <v>45</v>
      </c>
      <c r="G24" s="42" t="s">
        <v>135</v>
      </c>
      <c r="H24" s="9" t="s">
        <v>74</v>
      </c>
      <c r="I24" s="9">
        <v>20230506</v>
      </c>
      <c r="J24" s="9" t="s">
        <v>109</v>
      </c>
      <c r="K24" s="9" t="s">
        <v>136</v>
      </c>
      <c r="L24" s="11" t="s">
        <v>137</v>
      </c>
      <c r="M24" s="9">
        <v>7</v>
      </c>
      <c r="N24" s="9">
        <v>1970</v>
      </c>
      <c r="O24" s="9">
        <f t="shared" si="1"/>
        <v>13790</v>
      </c>
    </row>
    <row r="25" ht="30" customHeight="1" spans="1:15">
      <c r="A25" s="9">
        <v>21</v>
      </c>
      <c r="B25" s="9">
        <v>10</v>
      </c>
      <c r="C25" s="9" t="s">
        <v>14</v>
      </c>
      <c r="D25" s="9" t="s">
        <v>138</v>
      </c>
      <c r="E25" s="9" t="s">
        <v>95</v>
      </c>
      <c r="F25" s="9">
        <v>55</v>
      </c>
      <c r="G25" s="42" t="s">
        <v>139</v>
      </c>
      <c r="H25" s="9" t="s">
        <v>74</v>
      </c>
      <c r="I25" s="9">
        <v>20230506</v>
      </c>
      <c r="J25" s="9" t="s">
        <v>109</v>
      </c>
      <c r="K25" s="9" t="s">
        <v>136</v>
      </c>
      <c r="L25" s="11" t="s">
        <v>137</v>
      </c>
      <c r="M25" s="9">
        <v>7</v>
      </c>
      <c r="N25" s="9">
        <v>1970</v>
      </c>
      <c r="O25" s="9">
        <f t="shared" si="1"/>
        <v>13790</v>
      </c>
    </row>
    <row r="26" ht="30" customHeight="1" spans="1:15">
      <c r="A26" s="9">
        <v>22</v>
      </c>
      <c r="B26" s="9">
        <v>1</v>
      </c>
      <c r="C26" s="9" t="s">
        <v>15</v>
      </c>
      <c r="D26" s="9" t="s">
        <v>140</v>
      </c>
      <c r="E26" s="9" t="s">
        <v>72</v>
      </c>
      <c r="F26" s="9">
        <v>43</v>
      </c>
      <c r="G26" s="42" t="s">
        <v>141</v>
      </c>
      <c r="H26" s="9" t="s">
        <v>74</v>
      </c>
      <c r="I26" s="9">
        <v>20220613</v>
      </c>
      <c r="J26" s="9" t="s">
        <v>124</v>
      </c>
      <c r="K26" s="9" t="s">
        <v>142</v>
      </c>
      <c r="L26" s="11" t="s">
        <v>77</v>
      </c>
      <c r="M26" s="9">
        <v>12</v>
      </c>
      <c r="N26" s="9">
        <v>1970</v>
      </c>
      <c r="O26" s="9">
        <v>23640</v>
      </c>
    </row>
    <row r="27" ht="30" customHeight="1" spans="1:15">
      <c r="A27" s="9">
        <v>23</v>
      </c>
      <c r="B27" s="9">
        <v>2</v>
      </c>
      <c r="C27" s="9" t="s">
        <v>15</v>
      </c>
      <c r="D27" s="9" t="s">
        <v>143</v>
      </c>
      <c r="E27" s="9" t="s">
        <v>72</v>
      </c>
      <c r="F27" s="9">
        <v>44</v>
      </c>
      <c r="G27" s="42" t="s">
        <v>144</v>
      </c>
      <c r="H27" s="9" t="s">
        <v>74</v>
      </c>
      <c r="I27" s="9">
        <v>20220613</v>
      </c>
      <c r="J27" s="9" t="s">
        <v>124</v>
      </c>
      <c r="K27" s="9" t="s">
        <v>142</v>
      </c>
      <c r="L27" s="11" t="s">
        <v>77</v>
      </c>
      <c r="M27" s="9">
        <v>12</v>
      </c>
      <c r="N27" s="9">
        <v>1970</v>
      </c>
      <c r="O27" s="9">
        <v>23640</v>
      </c>
    </row>
    <row r="28" ht="30" customHeight="1" spans="1:15">
      <c r="A28" s="9">
        <v>24</v>
      </c>
      <c r="B28" s="9">
        <v>3</v>
      </c>
      <c r="C28" s="9" t="s">
        <v>15</v>
      </c>
      <c r="D28" s="9" t="s">
        <v>145</v>
      </c>
      <c r="E28" s="9" t="s">
        <v>95</v>
      </c>
      <c r="F28" s="9">
        <v>53</v>
      </c>
      <c r="G28" s="42" t="s">
        <v>146</v>
      </c>
      <c r="H28" s="9" t="s">
        <v>74</v>
      </c>
      <c r="I28" s="9">
        <v>20220613</v>
      </c>
      <c r="J28" s="9" t="s">
        <v>147</v>
      </c>
      <c r="K28" s="9" t="s">
        <v>142</v>
      </c>
      <c r="L28" s="11" t="s">
        <v>77</v>
      </c>
      <c r="M28" s="9">
        <v>12</v>
      </c>
      <c r="N28" s="9">
        <v>1970</v>
      </c>
      <c r="O28" s="9">
        <v>23640</v>
      </c>
    </row>
    <row r="29" ht="30" customHeight="1" spans="1:15">
      <c r="A29" s="9">
        <v>25</v>
      </c>
      <c r="B29" s="9">
        <v>4</v>
      </c>
      <c r="C29" s="9" t="s">
        <v>15</v>
      </c>
      <c r="D29" s="9" t="s">
        <v>148</v>
      </c>
      <c r="E29" s="9" t="s">
        <v>72</v>
      </c>
      <c r="F29" s="9">
        <v>44</v>
      </c>
      <c r="G29" s="42" t="s">
        <v>149</v>
      </c>
      <c r="H29" s="9" t="s">
        <v>74</v>
      </c>
      <c r="I29" s="9">
        <v>20220613</v>
      </c>
      <c r="J29" s="9" t="s">
        <v>124</v>
      </c>
      <c r="K29" s="9" t="s">
        <v>142</v>
      </c>
      <c r="L29" s="11" t="s">
        <v>77</v>
      </c>
      <c r="M29" s="9">
        <v>12</v>
      </c>
      <c r="N29" s="9">
        <v>1970</v>
      </c>
      <c r="O29" s="9">
        <v>23640</v>
      </c>
    </row>
    <row r="30" ht="30" customHeight="1" spans="1:15">
      <c r="A30" s="9">
        <v>26</v>
      </c>
      <c r="B30" s="9">
        <v>5</v>
      </c>
      <c r="C30" s="9" t="s">
        <v>15</v>
      </c>
      <c r="D30" s="9" t="s">
        <v>150</v>
      </c>
      <c r="E30" s="9" t="s">
        <v>72</v>
      </c>
      <c r="F30" s="9">
        <v>47</v>
      </c>
      <c r="G30" s="42" t="s">
        <v>151</v>
      </c>
      <c r="H30" s="9" t="s">
        <v>74</v>
      </c>
      <c r="I30" s="9">
        <v>20220613</v>
      </c>
      <c r="J30" s="9" t="s">
        <v>124</v>
      </c>
      <c r="K30" s="9" t="s">
        <v>142</v>
      </c>
      <c r="L30" s="11" t="s">
        <v>77</v>
      </c>
      <c r="M30" s="9">
        <v>12</v>
      </c>
      <c r="N30" s="9">
        <v>1970</v>
      </c>
      <c r="O30" s="9">
        <v>23640</v>
      </c>
    </row>
    <row r="31" ht="30" customHeight="1" spans="1:15">
      <c r="A31" s="9">
        <v>27</v>
      </c>
      <c r="B31" s="9">
        <v>1</v>
      </c>
      <c r="C31" s="9" t="s">
        <v>16</v>
      </c>
      <c r="D31" s="9" t="s">
        <v>152</v>
      </c>
      <c r="E31" s="9" t="s">
        <v>95</v>
      </c>
      <c r="F31" s="9">
        <v>56</v>
      </c>
      <c r="G31" s="42" t="s">
        <v>153</v>
      </c>
      <c r="H31" s="9" t="s">
        <v>74</v>
      </c>
      <c r="I31" s="9">
        <v>20200512</v>
      </c>
      <c r="J31" s="9" t="s">
        <v>124</v>
      </c>
      <c r="K31" s="9" t="s">
        <v>154</v>
      </c>
      <c r="L31" s="11" t="s">
        <v>77</v>
      </c>
      <c r="M31" s="9">
        <v>12</v>
      </c>
      <c r="N31" s="9">
        <v>1970</v>
      </c>
      <c r="O31" s="9">
        <f>N31*M31</f>
        <v>23640</v>
      </c>
    </row>
    <row r="32" ht="30" customHeight="1" spans="1:15">
      <c r="A32" s="9">
        <v>28</v>
      </c>
      <c r="B32" s="9">
        <v>2</v>
      </c>
      <c r="C32" s="9" t="s">
        <v>16</v>
      </c>
      <c r="D32" s="9" t="s">
        <v>155</v>
      </c>
      <c r="E32" s="9" t="s">
        <v>95</v>
      </c>
      <c r="F32" s="9">
        <v>31</v>
      </c>
      <c r="G32" s="42" t="s">
        <v>156</v>
      </c>
      <c r="H32" s="9" t="s">
        <v>123</v>
      </c>
      <c r="I32" s="9">
        <v>20200512</v>
      </c>
      <c r="J32" s="9" t="s">
        <v>124</v>
      </c>
      <c r="K32" s="9" t="s">
        <v>157</v>
      </c>
      <c r="L32" s="11" t="s">
        <v>158</v>
      </c>
      <c r="M32" s="9">
        <v>8</v>
      </c>
      <c r="N32" s="9">
        <v>1970</v>
      </c>
      <c r="O32" s="9">
        <f>N32*M32</f>
        <v>15760</v>
      </c>
    </row>
    <row r="33" ht="30" customHeight="1" spans="1:15">
      <c r="A33" s="9">
        <v>29</v>
      </c>
      <c r="B33" s="9">
        <v>1</v>
      </c>
      <c r="C33" s="9" t="s">
        <v>17</v>
      </c>
      <c r="D33" s="9" t="s">
        <v>159</v>
      </c>
      <c r="E33" s="9" t="s">
        <v>72</v>
      </c>
      <c r="F33" s="9">
        <v>40</v>
      </c>
      <c r="G33" s="42" t="s">
        <v>160</v>
      </c>
      <c r="H33" s="9" t="s">
        <v>100</v>
      </c>
      <c r="I33" s="9">
        <v>20230209</v>
      </c>
      <c r="J33" s="9" t="s">
        <v>104</v>
      </c>
      <c r="K33" s="9" t="s">
        <v>130</v>
      </c>
      <c r="L33" s="11" t="s">
        <v>126</v>
      </c>
      <c r="M33" s="9">
        <v>10</v>
      </c>
      <c r="N33" s="9">
        <v>1970</v>
      </c>
      <c r="O33" s="9">
        <f t="shared" ref="O33:O46" si="2">M33*N33</f>
        <v>19700</v>
      </c>
    </row>
    <row r="34" ht="30" customHeight="1" spans="1:15">
      <c r="A34" s="9">
        <v>30</v>
      </c>
      <c r="B34" s="9">
        <v>2</v>
      </c>
      <c r="C34" s="9" t="s">
        <v>17</v>
      </c>
      <c r="D34" s="9" t="s">
        <v>161</v>
      </c>
      <c r="E34" s="9" t="s">
        <v>72</v>
      </c>
      <c r="F34" s="9">
        <v>48</v>
      </c>
      <c r="G34" s="42" t="s">
        <v>162</v>
      </c>
      <c r="H34" s="9" t="s">
        <v>74</v>
      </c>
      <c r="I34" s="9">
        <v>20230220</v>
      </c>
      <c r="J34" s="9" t="s">
        <v>104</v>
      </c>
      <c r="K34" s="9" t="s">
        <v>130</v>
      </c>
      <c r="L34" s="11" t="s">
        <v>126</v>
      </c>
      <c r="M34" s="9">
        <v>10</v>
      </c>
      <c r="N34" s="9">
        <v>1970</v>
      </c>
      <c r="O34" s="9">
        <f t="shared" si="2"/>
        <v>19700</v>
      </c>
    </row>
    <row r="35" ht="30" customHeight="1" spans="1:15">
      <c r="A35" s="9">
        <v>31</v>
      </c>
      <c r="B35" s="9">
        <v>3</v>
      </c>
      <c r="C35" s="9" t="s">
        <v>17</v>
      </c>
      <c r="D35" s="9" t="s">
        <v>163</v>
      </c>
      <c r="E35" s="9" t="s">
        <v>72</v>
      </c>
      <c r="F35" s="9">
        <v>45</v>
      </c>
      <c r="G35" s="42" t="s">
        <v>164</v>
      </c>
      <c r="H35" s="9" t="s">
        <v>74</v>
      </c>
      <c r="I35" s="9">
        <v>20230320</v>
      </c>
      <c r="J35" s="9" t="s">
        <v>165</v>
      </c>
      <c r="K35" s="9" t="s">
        <v>166</v>
      </c>
      <c r="L35" s="11" t="s">
        <v>167</v>
      </c>
      <c r="M35" s="9">
        <v>9</v>
      </c>
      <c r="N35" s="9">
        <v>1970</v>
      </c>
      <c r="O35" s="9">
        <f t="shared" si="2"/>
        <v>17730</v>
      </c>
    </row>
    <row r="36" ht="30" customHeight="1" spans="1:15">
      <c r="A36" s="9">
        <v>32</v>
      </c>
      <c r="B36" s="9">
        <v>1</v>
      </c>
      <c r="C36" s="9" t="s">
        <v>18</v>
      </c>
      <c r="D36" s="9" t="s">
        <v>168</v>
      </c>
      <c r="E36" s="9" t="s">
        <v>95</v>
      </c>
      <c r="F36" s="9">
        <v>38</v>
      </c>
      <c r="G36" s="42" t="s">
        <v>169</v>
      </c>
      <c r="H36" s="9" t="s">
        <v>170</v>
      </c>
      <c r="I36" s="9">
        <v>20210421</v>
      </c>
      <c r="J36" s="9" t="s">
        <v>124</v>
      </c>
      <c r="K36" s="9" t="s">
        <v>110</v>
      </c>
      <c r="L36" s="11" t="s">
        <v>77</v>
      </c>
      <c r="M36" s="9">
        <v>12</v>
      </c>
      <c r="N36" s="9">
        <v>1970</v>
      </c>
      <c r="O36" s="9">
        <f t="shared" si="2"/>
        <v>23640</v>
      </c>
    </row>
    <row r="37" ht="30" customHeight="1" spans="1:15">
      <c r="A37" s="9">
        <v>33</v>
      </c>
      <c r="B37" s="9">
        <v>2</v>
      </c>
      <c r="C37" s="9" t="s">
        <v>18</v>
      </c>
      <c r="D37" s="9" t="s">
        <v>171</v>
      </c>
      <c r="E37" s="9" t="s">
        <v>95</v>
      </c>
      <c r="F37" s="9">
        <v>45</v>
      </c>
      <c r="G37" s="42" t="s">
        <v>172</v>
      </c>
      <c r="H37" s="9" t="s">
        <v>170</v>
      </c>
      <c r="I37" s="9">
        <v>20200709</v>
      </c>
      <c r="J37" s="9" t="s">
        <v>124</v>
      </c>
      <c r="K37" s="9" t="s">
        <v>110</v>
      </c>
      <c r="L37" s="11" t="s">
        <v>167</v>
      </c>
      <c r="M37" s="9">
        <v>9</v>
      </c>
      <c r="N37" s="9">
        <v>1970</v>
      </c>
      <c r="O37" s="9">
        <f t="shared" si="2"/>
        <v>17730</v>
      </c>
    </row>
    <row r="38" ht="30" customHeight="1" spans="1:15">
      <c r="A38" s="9">
        <v>34</v>
      </c>
      <c r="B38" s="9">
        <v>3</v>
      </c>
      <c r="C38" s="9" t="s">
        <v>18</v>
      </c>
      <c r="D38" s="9" t="s">
        <v>173</v>
      </c>
      <c r="E38" s="9" t="s">
        <v>72</v>
      </c>
      <c r="F38" s="9">
        <v>46</v>
      </c>
      <c r="G38" s="42" t="s">
        <v>174</v>
      </c>
      <c r="H38" s="9" t="s">
        <v>74</v>
      </c>
      <c r="I38" s="9">
        <v>20230216</v>
      </c>
      <c r="J38" s="9" t="s">
        <v>124</v>
      </c>
      <c r="K38" s="9" t="s">
        <v>130</v>
      </c>
      <c r="L38" s="11" t="s">
        <v>126</v>
      </c>
      <c r="M38" s="9">
        <v>10</v>
      </c>
      <c r="N38" s="9">
        <v>1970</v>
      </c>
      <c r="O38" s="9">
        <f t="shared" si="2"/>
        <v>19700</v>
      </c>
    </row>
    <row r="39" ht="30" customHeight="1" spans="1:15">
      <c r="A39" s="9">
        <v>35</v>
      </c>
      <c r="B39" s="9">
        <v>4</v>
      </c>
      <c r="C39" s="9" t="s">
        <v>18</v>
      </c>
      <c r="D39" s="9" t="s">
        <v>175</v>
      </c>
      <c r="E39" s="9" t="s">
        <v>95</v>
      </c>
      <c r="F39" s="9">
        <v>53</v>
      </c>
      <c r="G39" s="42" t="s">
        <v>176</v>
      </c>
      <c r="H39" s="9" t="s">
        <v>74</v>
      </c>
      <c r="I39" s="9">
        <v>20230216</v>
      </c>
      <c r="J39" s="9" t="s">
        <v>124</v>
      </c>
      <c r="K39" s="9" t="s">
        <v>130</v>
      </c>
      <c r="L39" s="11" t="s">
        <v>126</v>
      </c>
      <c r="M39" s="9">
        <v>10</v>
      </c>
      <c r="N39" s="9">
        <v>1970</v>
      </c>
      <c r="O39" s="9">
        <f t="shared" si="2"/>
        <v>19700</v>
      </c>
    </row>
    <row r="40" ht="30" customHeight="1" spans="1:15">
      <c r="A40" s="9">
        <v>36</v>
      </c>
      <c r="B40" s="9">
        <v>5</v>
      </c>
      <c r="C40" s="9" t="s">
        <v>18</v>
      </c>
      <c r="D40" s="9" t="s">
        <v>177</v>
      </c>
      <c r="E40" s="9" t="s">
        <v>72</v>
      </c>
      <c r="F40" s="9">
        <v>47</v>
      </c>
      <c r="G40" s="42" t="s">
        <v>178</v>
      </c>
      <c r="H40" s="9" t="s">
        <v>74</v>
      </c>
      <c r="I40" s="9">
        <v>20230216</v>
      </c>
      <c r="J40" s="9" t="s">
        <v>124</v>
      </c>
      <c r="K40" s="9" t="s">
        <v>130</v>
      </c>
      <c r="L40" s="11" t="s">
        <v>126</v>
      </c>
      <c r="M40" s="9">
        <v>10</v>
      </c>
      <c r="N40" s="9">
        <v>1970</v>
      </c>
      <c r="O40" s="9">
        <f t="shared" si="2"/>
        <v>19700</v>
      </c>
    </row>
    <row r="41" ht="30" customHeight="1" spans="1:15">
      <c r="A41" s="9">
        <v>37</v>
      </c>
      <c r="B41" s="9">
        <v>6</v>
      </c>
      <c r="C41" s="9" t="s">
        <v>18</v>
      </c>
      <c r="D41" s="9" t="s">
        <v>179</v>
      </c>
      <c r="E41" s="9" t="s">
        <v>72</v>
      </c>
      <c r="F41" s="9">
        <v>48</v>
      </c>
      <c r="G41" s="42" t="s">
        <v>180</v>
      </c>
      <c r="H41" s="9" t="s">
        <v>74</v>
      </c>
      <c r="I41" s="9">
        <v>20230216</v>
      </c>
      <c r="J41" s="9" t="s">
        <v>124</v>
      </c>
      <c r="K41" s="9" t="s">
        <v>130</v>
      </c>
      <c r="L41" s="11" t="s">
        <v>126</v>
      </c>
      <c r="M41" s="9">
        <v>10</v>
      </c>
      <c r="N41" s="9">
        <v>1970</v>
      </c>
      <c r="O41" s="9">
        <f t="shared" si="2"/>
        <v>19700</v>
      </c>
    </row>
    <row r="42" ht="30" customHeight="1" spans="1:15">
      <c r="A42" s="9">
        <v>38</v>
      </c>
      <c r="B42" s="9">
        <v>7</v>
      </c>
      <c r="C42" s="9" t="s">
        <v>18</v>
      </c>
      <c r="D42" s="9" t="s">
        <v>181</v>
      </c>
      <c r="E42" s="9" t="s">
        <v>95</v>
      </c>
      <c r="F42" s="9">
        <v>55</v>
      </c>
      <c r="G42" s="42" t="s">
        <v>182</v>
      </c>
      <c r="H42" s="9" t="s">
        <v>74</v>
      </c>
      <c r="I42" s="9">
        <v>20230216</v>
      </c>
      <c r="J42" s="9" t="s">
        <v>124</v>
      </c>
      <c r="K42" s="9" t="s">
        <v>130</v>
      </c>
      <c r="L42" s="11" t="s">
        <v>126</v>
      </c>
      <c r="M42" s="9">
        <v>10</v>
      </c>
      <c r="N42" s="9">
        <v>1970</v>
      </c>
      <c r="O42" s="9">
        <f t="shared" si="2"/>
        <v>19700</v>
      </c>
    </row>
    <row r="43" ht="30" customHeight="1" spans="1:15">
      <c r="A43" s="9">
        <v>39</v>
      </c>
      <c r="B43" s="9">
        <v>1</v>
      </c>
      <c r="C43" s="9" t="s">
        <v>19</v>
      </c>
      <c r="D43" s="9" t="s">
        <v>183</v>
      </c>
      <c r="E43" s="9" t="s">
        <v>72</v>
      </c>
      <c r="F43" s="9">
        <v>45</v>
      </c>
      <c r="G43" s="42" t="s">
        <v>184</v>
      </c>
      <c r="H43" s="9" t="s">
        <v>74</v>
      </c>
      <c r="I43" s="9">
        <v>20210918</v>
      </c>
      <c r="J43" s="9" t="s">
        <v>124</v>
      </c>
      <c r="K43" s="9" t="s">
        <v>185</v>
      </c>
      <c r="L43" s="11" t="s">
        <v>77</v>
      </c>
      <c r="M43" s="9">
        <v>12</v>
      </c>
      <c r="N43" s="9">
        <v>1970</v>
      </c>
      <c r="O43" s="9">
        <f t="shared" si="2"/>
        <v>23640</v>
      </c>
    </row>
    <row r="44" ht="30" customHeight="1" spans="1:15">
      <c r="A44" s="9">
        <v>40</v>
      </c>
      <c r="B44" s="9">
        <v>2</v>
      </c>
      <c r="C44" s="9" t="s">
        <v>19</v>
      </c>
      <c r="D44" s="9" t="s">
        <v>186</v>
      </c>
      <c r="E44" s="9" t="s">
        <v>72</v>
      </c>
      <c r="F44" s="9">
        <v>41</v>
      </c>
      <c r="G44" s="42" t="s">
        <v>187</v>
      </c>
      <c r="H44" s="9" t="s">
        <v>74</v>
      </c>
      <c r="I44" s="9">
        <v>20210225</v>
      </c>
      <c r="J44" s="9" t="s">
        <v>124</v>
      </c>
      <c r="K44" s="9" t="s">
        <v>185</v>
      </c>
      <c r="L44" s="11" t="s">
        <v>77</v>
      </c>
      <c r="M44" s="9">
        <v>12</v>
      </c>
      <c r="N44" s="9">
        <v>1970</v>
      </c>
      <c r="O44" s="9">
        <f t="shared" si="2"/>
        <v>23640</v>
      </c>
    </row>
    <row r="45" ht="30" customHeight="1" spans="1:15">
      <c r="A45" s="9">
        <v>41</v>
      </c>
      <c r="B45" s="9">
        <v>3</v>
      </c>
      <c r="C45" s="9" t="s">
        <v>19</v>
      </c>
      <c r="D45" s="9" t="s">
        <v>188</v>
      </c>
      <c r="E45" s="9" t="s">
        <v>95</v>
      </c>
      <c r="F45" s="9">
        <v>50</v>
      </c>
      <c r="G45" s="42" t="s">
        <v>189</v>
      </c>
      <c r="H45" s="9" t="s">
        <v>74</v>
      </c>
      <c r="I45" s="9">
        <v>20220223</v>
      </c>
      <c r="J45" s="9" t="s">
        <v>124</v>
      </c>
      <c r="K45" s="9" t="s">
        <v>185</v>
      </c>
      <c r="L45" s="11" t="s">
        <v>77</v>
      </c>
      <c r="M45" s="9">
        <v>12</v>
      </c>
      <c r="N45" s="9">
        <v>1970</v>
      </c>
      <c r="O45" s="9">
        <f t="shared" si="2"/>
        <v>23640</v>
      </c>
    </row>
    <row r="46" ht="30" customHeight="1" spans="1:15">
      <c r="A46" s="9">
        <v>42</v>
      </c>
      <c r="B46" s="9">
        <v>1</v>
      </c>
      <c r="C46" s="9" t="s">
        <v>20</v>
      </c>
      <c r="D46" s="9" t="s">
        <v>190</v>
      </c>
      <c r="E46" s="9" t="s">
        <v>72</v>
      </c>
      <c r="F46" s="9">
        <v>46</v>
      </c>
      <c r="G46" s="42" t="s">
        <v>191</v>
      </c>
      <c r="H46" s="9" t="s">
        <v>74</v>
      </c>
      <c r="I46" s="9">
        <v>20200706</v>
      </c>
      <c r="J46" s="9" t="s">
        <v>124</v>
      </c>
      <c r="K46" s="9" t="s">
        <v>110</v>
      </c>
      <c r="L46" s="11" t="s">
        <v>82</v>
      </c>
      <c r="M46" s="9">
        <v>6</v>
      </c>
      <c r="N46" s="9">
        <v>1970</v>
      </c>
      <c r="O46" s="9">
        <f t="shared" si="2"/>
        <v>11820</v>
      </c>
    </row>
    <row r="47" ht="30" customHeight="1" spans="1:15">
      <c r="A47" s="9">
        <v>43</v>
      </c>
      <c r="B47" s="9">
        <v>1</v>
      </c>
      <c r="C47" s="9" t="s">
        <v>21</v>
      </c>
      <c r="D47" s="9" t="s">
        <v>192</v>
      </c>
      <c r="E47" s="9" t="s">
        <v>72</v>
      </c>
      <c r="F47" s="9">
        <v>48</v>
      </c>
      <c r="G47" s="42" t="s">
        <v>193</v>
      </c>
      <c r="H47" s="9" t="s">
        <v>74</v>
      </c>
      <c r="I47" s="9">
        <v>20210629</v>
      </c>
      <c r="J47" s="9" t="s">
        <v>90</v>
      </c>
      <c r="K47" s="9" t="s">
        <v>194</v>
      </c>
      <c r="L47" s="11" t="s">
        <v>195</v>
      </c>
      <c r="M47" s="9">
        <v>4</v>
      </c>
      <c r="N47" s="9">
        <v>1970</v>
      </c>
      <c r="O47" s="9">
        <f t="shared" ref="O47:O59" si="3">M47*N47</f>
        <v>7880</v>
      </c>
    </row>
    <row r="48" ht="30" customHeight="1" spans="1:15">
      <c r="A48" s="9">
        <v>44</v>
      </c>
      <c r="B48" s="9">
        <v>2</v>
      </c>
      <c r="C48" s="9" t="s">
        <v>21</v>
      </c>
      <c r="D48" s="9" t="s">
        <v>196</v>
      </c>
      <c r="E48" s="9" t="s">
        <v>72</v>
      </c>
      <c r="F48" s="9">
        <v>46</v>
      </c>
      <c r="G48" s="42" t="s">
        <v>197</v>
      </c>
      <c r="H48" s="9" t="s">
        <v>74</v>
      </c>
      <c r="I48" s="9">
        <v>20210629</v>
      </c>
      <c r="J48" s="9" t="s">
        <v>90</v>
      </c>
      <c r="K48" s="9" t="s">
        <v>198</v>
      </c>
      <c r="L48" s="11" t="s">
        <v>77</v>
      </c>
      <c r="M48" s="9">
        <v>12</v>
      </c>
      <c r="N48" s="9">
        <v>1970</v>
      </c>
      <c r="O48" s="9">
        <f t="shared" si="3"/>
        <v>23640</v>
      </c>
    </row>
    <row r="49" ht="30" customHeight="1" spans="1:15">
      <c r="A49" s="9">
        <v>45</v>
      </c>
      <c r="B49" s="9">
        <v>3</v>
      </c>
      <c r="C49" s="9" t="s">
        <v>21</v>
      </c>
      <c r="D49" s="9" t="s">
        <v>199</v>
      </c>
      <c r="E49" s="9" t="s">
        <v>72</v>
      </c>
      <c r="F49" s="9">
        <v>46</v>
      </c>
      <c r="G49" s="42" t="s">
        <v>200</v>
      </c>
      <c r="H49" s="9" t="s">
        <v>74</v>
      </c>
      <c r="I49" s="9">
        <v>20210616</v>
      </c>
      <c r="J49" s="9" t="s">
        <v>90</v>
      </c>
      <c r="K49" s="9" t="s">
        <v>198</v>
      </c>
      <c r="L49" s="11" t="s">
        <v>77</v>
      </c>
      <c r="M49" s="9">
        <v>12</v>
      </c>
      <c r="N49" s="9">
        <v>1970</v>
      </c>
      <c r="O49" s="9">
        <f t="shared" si="3"/>
        <v>23640</v>
      </c>
    </row>
    <row r="50" ht="30" customHeight="1" spans="1:15">
      <c r="A50" s="9">
        <v>46</v>
      </c>
      <c r="B50" s="9">
        <v>4</v>
      </c>
      <c r="C50" s="9" t="s">
        <v>21</v>
      </c>
      <c r="D50" s="9" t="s">
        <v>201</v>
      </c>
      <c r="E50" s="9" t="s">
        <v>72</v>
      </c>
      <c r="F50" s="9">
        <v>46</v>
      </c>
      <c r="G50" s="42" t="s">
        <v>202</v>
      </c>
      <c r="H50" s="9" t="s">
        <v>74</v>
      </c>
      <c r="I50" s="9">
        <v>20210616</v>
      </c>
      <c r="J50" s="9" t="s">
        <v>90</v>
      </c>
      <c r="K50" s="9" t="s">
        <v>198</v>
      </c>
      <c r="L50" s="11" t="s">
        <v>77</v>
      </c>
      <c r="M50" s="9">
        <v>12</v>
      </c>
      <c r="N50" s="9">
        <v>1970</v>
      </c>
      <c r="O50" s="9">
        <f t="shared" si="3"/>
        <v>23640</v>
      </c>
    </row>
    <row r="51" ht="30" customHeight="1" spans="1:15">
      <c r="A51" s="9">
        <v>47</v>
      </c>
      <c r="B51" s="9">
        <v>5</v>
      </c>
      <c r="C51" s="9" t="s">
        <v>21</v>
      </c>
      <c r="D51" s="9" t="s">
        <v>203</v>
      </c>
      <c r="E51" s="9" t="s">
        <v>72</v>
      </c>
      <c r="F51" s="9">
        <v>47</v>
      </c>
      <c r="G51" s="42" t="s">
        <v>204</v>
      </c>
      <c r="H51" s="9" t="s">
        <v>74</v>
      </c>
      <c r="I51" s="9">
        <v>20210629</v>
      </c>
      <c r="J51" s="9" t="s">
        <v>85</v>
      </c>
      <c r="K51" s="9" t="s">
        <v>198</v>
      </c>
      <c r="L51" s="11" t="s">
        <v>77</v>
      </c>
      <c r="M51" s="9">
        <v>12</v>
      </c>
      <c r="N51" s="9">
        <v>1970</v>
      </c>
      <c r="O51" s="9">
        <f t="shared" si="3"/>
        <v>23640</v>
      </c>
    </row>
    <row r="52" ht="30" customHeight="1" spans="1:15">
      <c r="A52" s="9">
        <v>48</v>
      </c>
      <c r="B52" s="9">
        <v>6</v>
      </c>
      <c r="C52" s="9" t="s">
        <v>21</v>
      </c>
      <c r="D52" s="9" t="s">
        <v>205</v>
      </c>
      <c r="E52" s="9" t="s">
        <v>95</v>
      </c>
      <c r="F52" s="9">
        <v>51</v>
      </c>
      <c r="G52" s="42" t="s">
        <v>206</v>
      </c>
      <c r="H52" s="9" t="s">
        <v>74</v>
      </c>
      <c r="I52" s="9">
        <v>20220321</v>
      </c>
      <c r="J52" s="9" t="s">
        <v>104</v>
      </c>
      <c r="K52" s="9" t="s">
        <v>198</v>
      </c>
      <c r="L52" s="11" t="s">
        <v>207</v>
      </c>
      <c r="M52" s="9">
        <v>5</v>
      </c>
      <c r="N52" s="9">
        <v>1970</v>
      </c>
      <c r="O52" s="9">
        <f t="shared" si="3"/>
        <v>9850</v>
      </c>
    </row>
    <row r="53" ht="30" customHeight="1" spans="1:15">
      <c r="A53" s="9">
        <v>49</v>
      </c>
      <c r="B53" s="9">
        <v>7</v>
      </c>
      <c r="C53" s="9" t="s">
        <v>21</v>
      </c>
      <c r="D53" s="9" t="s">
        <v>208</v>
      </c>
      <c r="E53" s="9" t="s">
        <v>72</v>
      </c>
      <c r="F53" s="9">
        <v>42</v>
      </c>
      <c r="G53" s="42" t="s">
        <v>209</v>
      </c>
      <c r="H53" s="9" t="s">
        <v>74</v>
      </c>
      <c r="I53" s="9">
        <v>20220328</v>
      </c>
      <c r="J53" s="9" t="s">
        <v>90</v>
      </c>
      <c r="K53" s="9" t="s">
        <v>198</v>
      </c>
      <c r="L53" s="11" t="s">
        <v>77</v>
      </c>
      <c r="M53" s="9">
        <v>12</v>
      </c>
      <c r="N53" s="9">
        <v>1970</v>
      </c>
      <c r="O53" s="9">
        <f t="shared" si="3"/>
        <v>23640</v>
      </c>
    </row>
    <row r="54" ht="30" customHeight="1" spans="1:15">
      <c r="A54" s="9">
        <v>50</v>
      </c>
      <c r="B54" s="9">
        <v>1</v>
      </c>
      <c r="C54" s="9" t="s">
        <v>22</v>
      </c>
      <c r="D54" s="9" t="s">
        <v>210</v>
      </c>
      <c r="E54" s="9" t="s">
        <v>95</v>
      </c>
      <c r="F54" s="9">
        <v>52</v>
      </c>
      <c r="G54" s="42" t="s">
        <v>211</v>
      </c>
      <c r="H54" s="9" t="s">
        <v>100</v>
      </c>
      <c r="I54" s="9">
        <v>20230425</v>
      </c>
      <c r="J54" s="9" t="s">
        <v>104</v>
      </c>
      <c r="K54" s="9" t="s">
        <v>212</v>
      </c>
      <c r="L54" s="11" t="s">
        <v>158</v>
      </c>
      <c r="M54" s="9">
        <v>8</v>
      </c>
      <c r="N54" s="9">
        <v>1970</v>
      </c>
      <c r="O54" s="9">
        <f t="shared" si="3"/>
        <v>15760</v>
      </c>
    </row>
    <row r="55" ht="30" customHeight="1" spans="1:15">
      <c r="A55" s="9">
        <v>51</v>
      </c>
      <c r="B55" s="9">
        <v>1</v>
      </c>
      <c r="C55" s="9" t="s">
        <v>23</v>
      </c>
      <c r="D55" s="9" t="s">
        <v>213</v>
      </c>
      <c r="E55" s="9" t="s">
        <v>95</v>
      </c>
      <c r="F55" s="9">
        <v>54</v>
      </c>
      <c r="G55" s="42" t="s">
        <v>214</v>
      </c>
      <c r="H55" s="9" t="s">
        <v>74</v>
      </c>
      <c r="I55" s="9">
        <v>20230130</v>
      </c>
      <c r="J55" s="9" t="s">
        <v>215</v>
      </c>
      <c r="K55" s="9" t="s">
        <v>216</v>
      </c>
      <c r="L55" s="11" t="s">
        <v>217</v>
      </c>
      <c r="M55" s="9">
        <v>11</v>
      </c>
      <c r="N55" s="9">
        <v>1970</v>
      </c>
      <c r="O55" s="9">
        <f t="shared" si="3"/>
        <v>21670</v>
      </c>
    </row>
    <row r="56" ht="30" customHeight="1" spans="1:15">
      <c r="A56" s="9">
        <v>52</v>
      </c>
      <c r="B56" s="9">
        <v>2</v>
      </c>
      <c r="C56" s="9" t="s">
        <v>23</v>
      </c>
      <c r="D56" s="9" t="s">
        <v>218</v>
      </c>
      <c r="E56" s="9" t="s">
        <v>95</v>
      </c>
      <c r="F56" s="9">
        <v>55</v>
      </c>
      <c r="G56" s="42" t="s">
        <v>219</v>
      </c>
      <c r="H56" s="9" t="s">
        <v>74</v>
      </c>
      <c r="I56" s="9">
        <v>20230130</v>
      </c>
      <c r="J56" s="9" t="s">
        <v>215</v>
      </c>
      <c r="K56" s="9" t="s">
        <v>220</v>
      </c>
      <c r="L56" s="11" t="s">
        <v>217</v>
      </c>
      <c r="M56" s="9">
        <v>11</v>
      </c>
      <c r="N56" s="9">
        <v>1970</v>
      </c>
      <c r="O56" s="9">
        <f t="shared" si="3"/>
        <v>21670</v>
      </c>
    </row>
    <row r="57" ht="30" customHeight="1" spans="1:15">
      <c r="A57" s="9">
        <v>53</v>
      </c>
      <c r="B57" s="9">
        <v>3</v>
      </c>
      <c r="C57" s="9" t="s">
        <v>23</v>
      </c>
      <c r="D57" s="9" t="s">
        <v>221</v>
      </c>
      <c r="E57" s="9" t="s">
        <v>72</v>
      </c>
      <c r="F57" s="9">
        <v>48</v>
      </c>
      <c r="G57" s="42" t="s">
        <v>222</v>
      </c>
      <c r="H57" s="9" t="s">
        <v>74</v>
      </c>
      <c r="I57" s="9">
        <v>20230130</v>
      </c>
      <c r="J57" s="9" t="s">
        <v>215</v>
      </c>
      <c r="K57" s="9" t="s">
        <v>223</v>
      </c>
      <c r="L57" s="11" t="s">
        <v>217</v>
      </c>
      <c r="M57" s="9">
        <v>11</v>
      </c>
      <c r="N57" s="9">
        <v>1970</v>
      </c>
      <c r="O57" s="9">
        <f t="shared" si="3"/>
        <v>21670</v>
      </c>
    </row>
    <row r="58" ht="30" customHeight="1" spans="1:15">
      <c r="A58" s="9">
        <v>54</v>
      </c>
      <c r="B58" s="9">
        <v>4</v>
      </c>
      <c r="C58" s="9" t="s">
        <v>23</v>
      </c>
      <c r="D58" s="9" t="s">
        <v>224</v>
      </c>
      <c r="E58" s="9" t="s">
        <v>95</v>
      </c>
      <c r="F58" s="9">
        <v>54</v>
      </c>
      <c r="G58" s="42" t="s">
        <v>225</v>
      </c>
      <c r="H58" s="9" t="s">
        <v>74</v>
      </c>
      <c r="I58" s="9">
        <v>20230209</v>
      </c>
      <c r="J58" s="9" t="s">
        <v>215</v>
      </c>
      <c r="K58" s="9" t="s">
        <v>130</v>
      </c>
      <c r="L58" s="11" t="s">
        <v>126</v>
      </c>
      <c r="M58" s="9">
        <v>10</v>
      </c>
      <c r="N58" s="9">
        <v>1970</v>
      </c>
      <c r="O58" s="9">
        <f t="shared" si="3"/>
        <v>19700</v>
      </c>
    </row>
    <row r="59" ht="30" customHeight="1" spans="1:15">
      <c r="A59" s="9">
        <v>55</v>
      </c>
      <c r="B59" s="9">
        <v>1</v>
      </c>
      <c r="C59" s="9" t="s">
        <v>226</v>
      </c>
      <c r="D59" s="9" t="s">
        <v>227</v>
      </c>
      <c r="E59" s="9" t="s">
        <v>72</v>
      </c>
      <c r="F59" s="9">
        <v>31</v>
      </c>
      <c r="G59" s="42" t="s">
        <v>228</v>
      </c>
      <c r="H59" s="9" t="s">
        <v>229</v>
      </c>
      <c r="I59" s="9">
        <v>20220613</v>
      </c>
      <c r="J59" s="9" t="s">
        <v>230</v>
      </c>
      <c r="K59" s="9" t="s">
        <v>231</v>
      </c>
      <c r="L59" s="11" t="s">
        <v>77</v>
      </c>
      <c r="M59" s="9">
        <v>12</v>
      </c>
      <c r="N59" s="9">
        <v>1970</v>
      </c>
      <c r="O59" s="9">
        <f>N59*M59</f>
        <v>23640</v>
      </c>
    </row>
    <row r="60" ht="30" customHeight="1" spans="1:15">
      <c r="A60" s="9">
        <v>56</v>
      </c>
      <c r="B60" s="9">
        <v>1</v>
      </c>
      <c r="C60" s="9" t="s">
        <v>25</v>
      </c>
      <c r="D60" s="9" t="s">
        <v>232</v>
      </c>
      <c r="E60" s="9" t="s">
        <v>95</v>
      </c>
      <c r="F60" s="9">
        <v>53</v>
      </c>
      <c r="G60" s="42" t="s">
        <v>233</v>
      </c>
      <c r="H60" s="9" t="s">
        <v>74</v>
      </c>
      <c r="I60" s="9">
        <v>20220105</v>
      </c>
      <c r="J60" s="9" t="s">
        <v>234</v>
      </c>
      <c r="K60" s="9" t="s">
        <v>235</v>
      </c>
      <c r="L60" s="11" t="s">
        <v>77</v>
      </c>
      <c r="M60" s="9">
        <v>12</v>
      </c>
      <c r="N60" s="9">
        <v>1970</v>
      </c>
      <c r="O60" s="9">
        <v>23640</v>
      </c>
    </row>
    <row r="61" ht="30" customHeight="1" spans="1:15">
      <c r="A61" s="9">
        <v>57</v>
      </c>
      <c r="B61" s="9">
        <v>2</v>
      </c>
      <c r="C61" s="9" t="s">
        <v>25</v>
      </c>
      <c r="D61" s="9" t="s">
        <v>236</v>
      </c>
      <c r="E61" s="9" t="s">
        <v>72</v>
      </c>
      <c r="F61" s="9">
        <v>45</v>
      </c>
      <c r="G61" s="42" t="s">
        <v>237</v>
      </c>
      <c r="H61" s="9" t="s">
        <v>74</v>
      </c>
      <c r="I61" s="9">
        <v>20220228</v>
      </c>
      <c r="J61" s="9" t="s">
        <v>124</v>
      </c>
      <c r="K61" s="9" t="s">
        <v>238</v>
      </c>
      <c r="L61" s="11" t="s">
        <v>77</v>
      </c>
      <c r="M61" s="9">
        <v>12</v>
      </c>
      <c r="N61" s="9">
        <v>1970</v>
      </c>
      <c r="O61" s="9">
        <v>23640</v>
      </c>
    </row>
    <row r="62" ht="30" customHeight="1" spans="1:15">
      <c r="A62" s="9">
        <v>58</v>
      </c>
      <c r="B62" s="9">
        <v>1</v>
      </c>
      <c r="C62" s="9" t="s">
        <v>26</v>
      </c>
      <c r="D62" s="9" t="s">
        <v>239</v>
      </c>
      <c r="E62" s="9" t="s">
        <v>72</v>
      </c>
      <c r="F62" s="9">
        <v>25</v>
      </c>
      <c r="G62" s="9" t="s">
        <v>240</v>
      </c>
      <c r="H62" s="9" t="s">
        <v>100</v>
      </c>
      <c r="I62" s="9">
        <v>20211222</v>
      </c>
      <c r="J62" s="9" t="s">
        <v>241</v>
      </c>
      <c r="K62" s="9" t="s">
        <v>242</v>
      </c>
      <c r="L62" s="11" t="s">
        <v>77</v>
      </c>
      <c r="M62" s="9">
        <v>12</v>
      </c>
      <c r="N62" s="9">
        <v>1970</v>
      </c>
      <c r="O62" s="9">
        <f>M62*N62</f>
        <v>23640</v>
      </c>
    </row>
    <row r="63" ht="30" customHeight="1" spans="1:15">
      <c r="A63" s="9">
        <v>59</v>
      </c>
      <c r="B63" s="9">
        <v>1</v>
      </c>
      <c r="C63" s="9" t="s">
        <v>27</v>
      </c>
      <c r="D63" s="9" t="s">
        <v>243</v>
      </c>
      <c r="E63" s="9" t="s">
        <v>95</v>
      </c>
      <c r="F63" s="9">
        <v>51</v>
      </c>
      <c r="G63" s="9" t="s">
        <v>244</v>
      </c>
      <c r="H63" s="9" t="s">
        <v>245</v>
      </c>
      <c r="I63" s="9">
        <v>20211123</v>
      </c>
      <c r="J63" s="9" t="s">
        <v>234</v>
      </c>
      <c r="K63" s="9" t="s">
        <v>246</v>
      </c>
      <c r="L63" s="11" t="s">
        <v>77</v>
      </c>
      <c r="M63" s="9">
        <v>12</v>
      </c>
      <c r="N63" s="9">
        <v>1970</v>
      </c>
      <c r="O63" s="9">
        <v>23640</v>
      </c>
    </row>
    <row r="64" ht="30" customHeight="1" spans="1:15">
      <c r="A64" s="9">
        <v>60</v>
      </c>
      <c r="B64" s="9">
        <v>2</v>
      </c>
      <c r="C64" s="9" t="s">
        <v>27</v>
      </c>
      <c r="D64" s="9" t="s">
        <v>247</v>
      </c>
      <c r="E64" s="9" t="s">
        <v>72</v>
      </c>
      <c r="F64" s="9">
        <v>43</v>
      </c>
      <c r="G64" s="9" t="s">
        <v>248</v>
      </c>
      <c r="H64" s="9" t="s">
        <v>245</v>
      </c>
      <c r="I64" s="9">
        <v>20220222</v>
      </c>
      <c r="J64" s="9" t="s">
        <v>124</v>
      </c>
      <c r="K64" s="9" t="s">
        <v>246</v>
      </c>
      <c r="L64" s="11" t="s">
        <v>77</v>
      </c>
      <c r="M64" s="9">
        <v>12</v>
      </c>
      <c r="N64" s="9">
        <v>1970</v>
      </c>
      <c r="O64" s="9">
        <v>23640</v>
      </c>
    </row>
    <row r="65" ht="30" customHeight="1" spans="1:15">
      <c r="A65" s="9">
        <v>61</v>
      </c>
      <c r="B65" s="9">
        <v>3</v>
      </c>
      <c r="C65" s="9" t="s">
        <v>27</v>
      </c>
      <c r="D65" s="9" t="s">
        <v>249</v>
      </c>
      <c r="E65" s="9" t="s">
        <v>72</v>
      </c>
      <c r="F65" s="9">
        <v>47</v>
      </c>
      <c r="G65" s="9" t="s">
        <v>250</v>
      </c>
      <c r="H65" s="9" t="s">
        <v>245</v>
      </c>
      <c r="I65" s="9">
        <v>20220321</v>
      </c>
      <c r="J65" s="9" t="s">
        <v>124</v>
      </c>
      <c r="K65" s="9" t="s">
        <v>246</v>
      </c>
      <c r="L65" s="11" t="s">
        <v>77</v>
      </c>
      <c r="M65" s="9">
        <v>12</v>
      </c>
      <c r="N65" s="9">
        <v>1970</v>
      </c>
      <c r="O65" s="9">
        <v>23640</v>
      </c>
    </row>
    <row r="66" ht="30" customHeight="1" spans="1:15">
      <c r="A66" s="9">
        <v>62</v>
      </c>
      <c r="B66" s="9">
        <v>4</v>
      </c>
      <c r="C66" s="9" t="s">
        <v>27</v>
      </c>
      <c r="D66" s="9" t="s">
        <v>251</v>
      </c>
      <c r="E66" s="9" t="s">
        <v>72</v>
      </c>
      <c r="F66" s="9">
        <v>46</v>
      </c>
      <c r="G66" s="9" t="s">
        <v>252</v>
      </c>
      <c r="H66" s="9" t="s">
        <v>245</v>
      </c>
      <c r="I66" s="9">
        <v>20220221</v>
      </c>
      <c r="J66" s="9" t="s">
        <v>253</v>
      </c>
      <c r="K66" s="9" t="s">
        <v>246</v>
      </c>
      <c r="L66" s="11" t="s">
        <v>77</v>
      </c>
      <c r="M66" s="9">
        <v>12</v>
      </c>
      <c r="N66" s="9">
        <v>1970</v>
      </c>
      <c r="O66" s="9">
        <v>23640</v>
      </c>
    </row>
    <row r="67" ht="30" customHeight="1" spans="1:15">
      <c r="A67" s="9">
        <v>63</v>
      </c>
      <c r="B67" s="9">
        <v>5</v>
      </c>
      <c r="C67" s="9" t="s">
        <v>27</v>
      </c>
      <c r="D67" s="13" t="s">
        <v>254</v>
      </c>
      <c r="E67" s="9" t="s">
        <v>95</v>
      </c>
      <c r="F67" s="9">
        <v>56</v>
      </c>
      <c r="G67" s="9" t="s">
        <v>255</v>
      </c>
      <c r="H67" s="9" t="s">
        <v>245</v>
      </c>
      <c r="I67" s="9">
        <v>20220221</v>
      </c>
      <c r="J67" s="9" t="s">
        <v>253</v>
      </c>
      <c r="K67" s="9" t="s">
        <v>246</v>
      </c>
      <c r="L67" s="11" t="s">
        <v>77</v>
      </c>
      <c r="M67" s="9">
        <v>12</v>
      </c>
      <c r="N67" s="9">
        <v>1970</v>
      </c>
      <c r="O67" s="9">
        <v>23640</v>
      </c>
    </row>
    <row r="68" ht="30" customHeight="1" spans="1:15">
      <c r="A68" s="9">
        <v>64</v>
      </c>
      <c r="B68" s="9">
        <v>6</v>
      </c>
      <c r="C68" s="13" t="s">
        <v>27</v>
      </c>
      <c r="D68" s="13" t="s">
        <v>256</v>
      </c>
      <c r="E68" s="13" t="s">
        <v>72</v>
      </c>
      <c r="F68" s="13">
        <v>47</v>
      </c>
      <c r="G68" s="43" t="s">
        <v>257</v>
      </c>
      <c r="H68" s="13" t="s">
        <v>74</v>
      </c>
      <c r="I68" s="9">
        <v>20220222</v>
      </c>
      <c r="J68" s="9" t="s">
        <v>234</v>
      </c>
      <c r="K68" s="9" t="s">
        <v>258</v>
      </c>
      <c r="L68" s="11" t="s">
        <v>259</v>
      </c>
      <c r="M68" s="9">
        <v>3</v>
      </c>
      <c r="N68" s="9">
        <v>1970</v>
      </c>
      <c r="O68" s="9">
        <f>N68*M68</f>
        <v>5910</v>
      </c>
    </row>
    <row r="69" ht="30" customHeight="1" spans="1:15">
      <c r="A69" s="9">
        <v>65</v>
      </c>
      <c r="B69" s="9">
        <v>1</v>
      </c>
      <c r="C69" s="9" t="s">
        <v>28</v>
      </c>
      <c r="D69" s="9" t="s">
        <v>260</v>
      </c>
      <c r="E69" s="9" t="s">
        <v>72</v>
      </c>
      <c r="F69" s="9">
        <v>23</v>
      </c>
      <c r="G69" s="42" t="s">
        <v>261</v>
      </c>
      <c r="H69" s="9" t="s">
        <v>100</v>
      </c>
      <c r="I69" s="9">
        <v>20221102</v>
      </c>
      <c r="J69" s="9" t="s">
        <v>262</v>
      </c>
      <c r="K69" s="9" t="s">
        <v>263</v>
      </c>
      <c r="L69" s="11" t="s">
        <v>77</v>
      </c>
      <c r="M69" s="9">
        <v>12</v>
      </c>
      <c r="N69" s="9">
        <v>1970</v>
      </c>
      <c r="O69" s="9">
        <v>23640</v>
      </c>
    </row>
    <row r="70" ht="30" customHeight="1" spans="1:15">
      <c r="A70" s="9">
        <v>66</v>
      </c>
      <c r="B70" s="9">
        <v>2</v>
      </c>
      <c r="C70" s="9" t="s">
        <v>28</v>
      </c>
      <c r="D70" s="9" t="s">
        <v>264</v>
      </c>
      <c r="E70" s="9" t="s">
        <v>72</v>
      </c>
      <c r="F70" s="9">
        <v>42</v>
      </c>
      <c r="G70" s="42" t="s">
        <v>265</v>
      </c>
      <c r="H70" s="9" t="s">
        <v>100</v>
      </c>
      <c r="I70" s="9">
        <v>20230110</v>
      </c>
      <c r="J70" s="9" t="s">
        <v>262</v>
      </c>
      <c r="K70" s="9" t="s">
        <v>266</v>
      </c>
      <c r="L70" s="11" t="s">
        <v>217</v>
      </c>
      <c r="M70" s="9">
        <v>11</v>
      </c>
      <c r="N70" s="9">
        <v>1970</v>
      </c>
      <c r="O70" s="9">
        <v>21670</v>
      </c>
    </row>
    <row r="71" ht="30" customHeight="1" spans="1:15">
      <c r="A71" s="9">
        <v>67</v>
      </c>
      <c r="B71" s="9">
        <v>3</v>
      </c>
      <c r="C71" s="9" t="s">
        <v>28</v>
      </c>
      <c r="D71" s="9" t="s">
        <v>267</v>
      </c>
      <c r="E71" s="9" t="s">
        <v>72</v>
      </c>
      <c r="F71" s="9">
        <v>25</v>
      </c>
      <c r="G71" s="42" t="s">
        <v>268</v>
      </c>
      <c r="H71" s="9" t="s">
        <v>100</v>
      </c>
      <c r="I71" s="9">
        <v>20221114</v>
      </c>
      <c r="J71" s="9" t="s">
        <v>262</v>
      </c>
      <c r="K71" s="9" t="s">
        <v>263</v>
      </c>
      <c r="L71" s="11" t="s">
        <v>269</v>
      </c>
      <c r="M71" s="9">
        <v>11</v>
      </c>
      <c r="N71" s="9">
        <v>1970</v>
      </c>
      <c r="O71" s="9">
        <v>21670</v>
      </c>
    </row>
    <row r="72" ht="30" customHeight="1" spans="1:15">
      <c r="A72" s="9">
        <v>68</v>
      </c>
      <c r="B72" s="9">
        <v>1</v>
      </c>
      <c r="C72" s="9" t="s">
        <v>29</v>
      </c>
      <c r="D72" s="9" t="s">
        <v>270</v>
      </c>
      <c r="E72" s="9" t="s">
        <v>72</v>
      </c>
      <c r="F72" s="9">
        <v>25</v>
      </c>
      <c r="G72" s="42" t="s">
        <v>271</v>
      </c>
      <c r="H72" s="9" t="s">
        <v>100</v>
      </c>
      <c r="I72" s="9">
        <v>20201106</v>
      </c>
      <c r="J72" s="9" t="s">
        <v>272</v>
      </c>
      <c r="K72" s="9" t="s">
        <v>273</v>
      </c>
      <c r="L72" s="11" t="s">
        <v>274</v>
      </c>
      <c r="M72" s="9">
        <v>10</v>
      </c>
      <c r="N72" s="9">
        <v>1970</v>
      </c>
      <c r="O72" s="9">
        <f t="shared" ref="O72:O82" si="4">M72*N72</f>
        <v>19700</v>
      </c>
    </row>
    <row r="73" ht="30" customHeight="1" spans="1:15">
      <c r="A73" s="9">
        <v>69</v>
      </c>
      <c r="B73" s="9">
        <v>2</v>
      </c>
      <c r="C73" s="9" t="s">
        <v>29</v>
      </c>
      <c r="D73" s="9" t="s">
        <v>275</v>
      </c>
      <c r="E73" s="9" t="s">
        <v>95</v>
      </c>
      <c r="F73" s="9">
        <v>25</v>
      </c>
      <c r="G73" s="42" t="s">
        <v>276</v>
      </c>
      <c r="H73" s="9" t="s">
        <v>100</v>
      </c>
      <c r="I73" s="9">
        <v>20201228</v>
      </c>
      <c r="J73" s="9" t="s">
        <v>272</v>
      </c>
      <c r="K73" s="9" t="s">
        <v>277</v>
      </c>
      <c r="L73" s="11" t="s">
        <v>82</v>
      </c>
      <c r="M73" s="9">
        <v>6</v>
      </c>
      <c r="N73" s="9">
        <v>1970</v>
      </c>
      <c r="O73" s="9">
        <f t="shared" si="4"/>
        <v>11820</v>
      </c>
    </row>
    <row r="74" ht="30" customHeight="1" spans="1:15">
      <c r="A74" s="9">
        <v>70</v>
      </c>
      <c r="B74" s="9">
        <v>3</v>
      </c>
      <c r="C74" s="9" t="s">
        <v>29</v>
      </c>
      <c r="D74" s="9" t="s">
        <v>278</v>
      </c>
      <c r="E74" s="9" t="s">
        <v>72</v>
      </c>
      <c r="F74" s="9">
        <v>46</v>
      </c>
      <c r="G74" s="42" t="s">
        <v>279</v>
      </c>
      <c r="H74" s="9" t="s">
        <v>74</v>
      </c>
      <c r="I74" s="9">
        <v>20170224</v>
      </c>
      <c r="J74" s="9" t="s">
        <v>272</v>
      </c>
      <c r="K74" s="9" t="s">
        <v>280</v>
      </c>
      <c r="L74" s="11" t="s">
        <v>77</v>
      </c>
      <c r="M74" s="9">
        <v>12</v>
      </c>
      <c r="N74" s="9">
        <v>1970</v>
      </c>
      <c r="O74" s="9">
        <f t="shared" si="4"/>
        <v>23640</v>
      </c>
    </row>
    <row r="75" ht="30" customHeight="1" spans="1:15">
      <c r="A75" s="9">
        <v>71</v>
      </c>
      <c r="B75" s="9">
        <v>4</v>
      </c>
      <c r="C75" s="9" t="s">
        <v>29</v>
      </c>
      <c r="D75" s="9" t="s">
        <v>281</v>
      </c>
      <c r="E75" s="9" t="s">
        <v>72</v>
      </c>
      <c r="F75" s="9">
        <v>23</v>
      </c>
      <c r="G75" s="42" t="s">
        <v>282</v>
      </c>
      <c r="H75" s="9" t="s">
        <v>100</v>
      </c>
      <c r="I75" s="9">
        <v>20220829</v>
      </c>
      <c r="J75" s="9" t="s">
        <v>272</v>
      </c>
      <c r="K75" s="9" t="s">
        <v>283</v>
      </c>
      <c r="L75" s="11" t="s">
        <v>77</v>
      </c>
      <c r="M75" s="9">
        <v>12</v>
      </c>
      <c r="N75" s="9">
        <v>1970</v>
      </c>
      <c r="O75" s="9">
        <f t="shared" si="4"/>
        <v>23640</v>
      </c>
    </row>
    <row r="76" ht="30" customHeight="1" spans="1:15">
      <c r="A76" s="9">
        <v>72</v>
      </c>
      <c r="B76" s="9">
        <v>5</v>
      </c>
      <c r="C76" s="9" t="s">
        <v>29</v>
      </c>
      <c r="D76" s="9" t="s">
        <v>284</v>
      </c>
      <c r="E76" s="9" t="s">
        <v>95</v>
      </c>
      <c r="F76" s="9">
        <v>25</v>
      </c>
      <c r="G76" s="42" t="s">
        <v>285</v>
      </c>
      <c r="H76" s="9" t="s">
        <v>100</v>
      </c>
      <c r="I76" s="9">
        <v>20230112</v>
      </c>
      <c r="J76" s="9" t="s">
        <v>272</v>
      </c>
      <c r="K76" s="9" t="s">
        <v>91</v>
      </c>
      <c r="L76" s="11" t="s">
        <v>217</v>
      </c>
      <c r="M76" s="9">
        <v>11</v>
      </c>
      <c r="N76" s="9">
        <v>1970</v>
      </c>
      <c r="O76" s="9">
        <f t="shared" si="4"/>
        <v>21670</v>
      </c>
    </row>
    <row r="77" ht="30" customHeight="1" spans="1:15">
      <c r="A77" s="9">
        <v>73</v>
      </c>
      <c r="B77" s="9">
        <v>6</v>
      </c>
      <c r="C77" s="9" t="s">
        <v>29</v>
      </c>
      <c r="D77" s="9" t="s">
        <v>286</v>
      </c>
      <c r="E77" s="9" t="s">
        <v>72</v>
      </c>
      <c r="F77" s="9">
        <v>38</v>
      </c>
      <c r="G77" s="42" t="s">
        <v>287</v>
      </c>
      <c r="H77" s="9" t="s">
        <v>288</v>
      </c>
      <c r="I77" s="9">
        <v>20230104</v>
      </c>
      <c r="J77" s="9" t="s">
        <v>272</v>
      </c>
      <c r="K77" s="9" t="s">
        <v>289</v>
      </c>
      <c r="L77" s="11" t="s">
        <v>217</v>
      </c>
      <c r="M77" s="9">
        <v>11</v>
      </c>
      <c r="N77" s="9">
        <v>1970</v>
      </c>
      <c r="O77" s="9">
        <f t="shared" si="4"/>
        <v>21670</v>
      </c>
    </row>
    <row r="78" ht="30" customHeight="1" spans="1:15">
      <c r="A78" s="9">
        <v>74</v>
      </c>
      <c r="B78" s="9">
        <v>7</v>
      </c>
      <c r="C78" s="9" t="s">
        <v>29</v>
      </c>
      <c r="D78" s="9" t="s">
        <v>290</v>
      </c>
      <c r="E78" s="9" t="s">
        <v>72</v>
      </c>
      <c r="F78" s="9">
        <v>27</v>
      </c>
      <c r="G78" s="42" t="s">
        <v>291</v>
      </c>
      <c r="H78" s="9" t="s">
        <v>100</v>
      </c>
      <c r="I78" s="9">
        <v>20230128</v>
      </c>
      <c r="J78" s="9" t="s">
        <v>272</v>
      </c>
      <c r="K78" s="9" t="s">
        <v>289</v>
      </c>
      <c r="L78" s="11" t="s">
        <v>217</v>
      </c>
      <c r="M78" s="9">
        <v>11</v>
      </c>
      <c r="N78" s="9">
        <v>1970</v>
      </c>
      <c r="O78" s="9">
        <f t="shared" si="4"/>
        <v>21670</v>
      </c>
    </row>
    <row r="79" ht="30" customHeight="1" spans="1:15">
      <c r="A79" s="9">
        <v>75</v>
      </c>
      <c r="B79" s="9">
        <v>8</v>
      </c>
      <c r="C79" s="9" t="s">
        <v>29</v>
      </c>
      <c r="D79" s="9" t="s">
        <v>292</v>
      </c>
      <c r="E79" s="9" t="s">
        <v>72</v>
      </c>
      <c r="F79" s="9">
        <v>24</v>
      </c>
      <c r="G79" s="42" t="s">
        <v>293</v>
      </c>
      <c r="H79" s="9" t="s">
        <v>100</v>
      </c>
      <c r="I79" s="9">
        <v>20230417</v>
      </c>
      <c r="J79" s="9" t="s">
        <v>272</v>
      </c>
      <c r="K79" s="9" t="s">
        <v>294</v>
      </c>
      <c r="L79" s="11" t="s">
        <v>137</v>
      </c>
      <c r="M79" s="9">
        <v>7</v>
      </c>
      <c r="N79" s="9">
        <v>1970</v>
      </c>
      <c r="O79" s="9">
        <f t="shared" si="4"/>
        <v>13790</v>
      </c>
    </row>
    <row r="80" ht="30" customHeight="1" spans="1:15">
      <c r="A80" s="9">
        <v>76</v>
      </c>
      <c r="B80" s="9">
        <v>9</v>
      </c>
      <c r="C80" s="9" t="s">
        <v>29</v>
      </c>
      <c r="D80" s="9" t="s">
        <v>295</v>
      </c>
      <c r="E80" s="9" t="s">
        <v>72</v>
      </c>
      <c r="F80" s="9">
        <v>45</v>
      </c>
      <c r="G80" s="42" t="s">
        <v>296</v>
      </c>
      <c r="H80" s="9" t="s">
        <v>74</v>
      </c>
      <c r="I80" s="9">
        <v>20230529</v>
      </c>
      <c r="J80" s="9" t="s">
        <v>272</v>
      </c>
      <c r="K80" s="9" t="s">
        <v>297</v>
      </c>
      <c r="L80" s="11" t="s">
        <v>298</v>
      </c>
      <c r="M80" s="9">
        <v>5</v>
      </c>
      <c r="N80" s="9">
        <v>1970</v>
      </c>
      <c r="O80" s="9">
        <f t="shared" si="4"/>
        <v>9850</v>
      </c>
    </row>
    <row r="81" ht="30" customHeight="1" spans="1:15">
      <c r="A81" s="9">
        <v>77</v>
      </c>
      <c r="B81" s="9">
        <v>10</v>
      </c>
      <c r="C81" s="9" t="s">
        <v>29</v>
      </c>
      <c r="D81" s="9" t="s">
        <v>299</v>
      </c>
      <c r="E81" s="9" t="s">
        <v>72</v>
      </c>
      <c r="F81" s="9">
        <v>25</v>
      </c>
      <c r="G81" s="42" t="s">
        <v>300</v>
      </c>
      <c r="H81" s="9" t="s">
        <v>100</v>
      </c>
      <c r="I81" s="9">
        <v>20230727</v>
      </c>
      <c r="J81" s="9" t="s">
        <v>272</v>
      </c>
      <c r="K81" s="9" t="s">
        <v>301</v>
      </c>
      <c r="L81" s="11" t="s">
        <v>302</v>
      </c>
      <c r="M81" s="9">
        <v>4</v>
      </c>
      <c r="N81" s="9">
        <v>1970</v>
      </c>
      <c r="O81" s="9">
        <f t="shared" si="4"/>
        <v>7880</v>
      </c>
    </row>
    <row r="82" ht="30" customHeight="1" spans="1:15">
      <c r="A82" s="9">
        <v>78</v>
      </c>
      <c r="B82" s="9">
        <v>11</v>
      </c>
      <c r="C82" s="9" t="s">
        <v>29</v>
      </c>
      <c r="D82" s="9" t="s">
        <v>303</v>
      </c>
      <c r="E82" s="9" t="s">
        <v>72</v>
      </c>
      <c r="F82" s="9">
        <v>23</v>
      </c>
      <c r="G82" s="42" t="s">
        <v>304</v>
      </c>
      <c r="H82" s="9" t="s">
        <v>100</v>
      </c>
      <c r="I82" s="9">
        <v>20230920</v>
      </c>
      <c r="J82" s="9" t="s">
        <v>305</v>
      </c>
      <c r="K82" s="9" t="s">
        <v>306</v>
      </c>
      <c r="L82" s="11" t="s">
        <v>307</v>
      </c>
      <c r="M82" s="9">
        <v>3</v>
      </c>
      <c r="N82" s="9">
        <v>1970</v>
      </c>
      <c r="O82" s="9">
        <f t="shared" si="4"/>
        <v>5910</v>
      </c>
    </row>
    <row r="83" ht="30" customHeight="1" spans="1:15">
      <c r="A83" s="9">
        <v>79</v>
      </c>
      <c r="B83" s="9">
        <v>1</v>
      </c>
      <c r="C83" s="9" t="s">
        <v>308</v>
      </c>
      <c r="D83" s="9" t="s">
        <v>309</v>
      </c>
      <c r="E83" s="9" t="s">
        <v>72</v>
      </c>
      <c r="F83" s="9">
        <v>41</v>
      </c>
      <c r="G83" s="42" t="s">
        <v>310</v>
      </c>
      <c r="H83" s="9" t="s">
        <v>74</v>
      </c>
      <c r="I83" s="9">
        <v>20220513</v>
      </c>
      <c r="J83" s="9" t="s">
        <v>230</v>
      </c>
      <c r="K83" s="9" t="s">
        <v>110</v>
      </c>
      <c r="L83" s="11" t="s">
        <v>77</v>
      </c>
      <c r="M83" s="9">
        <v>12</v>
      </c>
      <c r="N83" s="9">
        <v>1970</v>
      </c>
      <c r="O83" s="9">
        <v>23640</v>
      </c>
    </row>
    <row r="84" ht="30" customHeight="1" spans="1:15">
      <c r="A84" s="9">
        <v>80</v>
      </c>
      <c r="B84" s="9">
        <v>1</v>
      </c>
      <c r="C84" s="9" t="s">
        <v>31</v>
      </c>
      <c r="D84" s="9" t="s">
        <v>311</v>
      </c>
      <c r="E84" s="9" t="s">
        <v>72</v>
      </c>
      <c r="F84" s="9">
        <v>45</v>
      </c>
      <c r="G84" s="42" t="s">
        <v>312</v>
      </c>
      <c r="H84" s="9" t="s">
        <v>74</v>
      </c>
      <c r="I84" s="9">
        <v>20170104</v>
      </c>
      <c r="J84" s="9" t="s">
        <v>313</v>
      </c>
      <c r="K84" s="9" t="s">
        <v>314</v>
      </c>
      <c r="L84" s="11" t="s">
        <v>77</v>
      </c>
      <c r="M84" s="9">
        <v>12</v>
      </c>
      <c r="N84" s="9">
        <v>1970</v>
      </c>
      <c r="O84" s="9">
        <v>23640</v>
      </c>
    </row>
    <row r="85" ht="30" customHeight="1" spans="1:15">
      <c r="A85" s="9">
        <v>81</v>
      </c>
      <c r="B85" s="9">
        <v>2</v>
      </c>
      <c r="C85" s="9" t="s">
        <v>31</v>
      </c>
      <c r="D85" s="9" t="s">
        <v>315</v>
      </c>
      <c r="E85" s="9" t="s">
        <v>72</v>
      </c>
      <c r="F85" s="9">
        <v>40</v>
      </c>
      <c r="G85" s="42" t="s">
        <v>316</v>
      </c>
      <c r="H85" s="9" t="s">
        <v>74</v>
      </c>
      <c r="I85" s="9">
        <v>20220424</v>
      </c>
      <c r="J85" s="9" t="s">
        <v>313</v>
      </c>
      <c r="K85" s="9" t="s">
        <v>317</v>
      </c>
      <c r="L85" s="11" t="s">
        <v>77</v>
      </c>
      <c r="M85" s="9">
        <v>12</v>
      </c>
      <c r="N85" s="9">
        <v>1970</v>
      </c>
      <c r="O85" s="9">
        <v>23640</v>
      </c>
    </row>
    <row r="86" ht="30" customHeight="1" spans="1:15">
      <c r="A86" s="9">
        <v>82</v>
      </c>
      <c r="B86" s="9">
        <v>1</v>
      </c>
      <c r="C86" s="9" t="s">
        <v>32</v>
      </c>
      <c r="D86" s="9" t="s">
        <v>318</v>
      </c>
      <c r="E86" s="9" t="s">
        <v>95</v>
      </c>
      <c r="F86" s="9">
        <v>51</v>
      </c>
      <c r="G86" s="42" t="s">
        <v>319</v>
      </c>
      <c r="H86" s="9" t="s">
        <v>74</v>
      </c>
      <c r="I86" s="9">
        <v>20220105</v>
      </c>
      <c r="J86" s="9" t="s">
        <v>124</v>
      </c>
      <c r="K86" s="9" t="s">
        <v>320</v>
      </c>
      <c r="L86" s="11" t="s">
        <v>77</v>
      </c>
      <c r="M86" s="9">
        <v>12</v>
      </c>
      <c r="N86" s="9">
        <v>1970</v>
      </c>
      <c r="O86" s="9">
        <f>N86*M86</f>
        <v>23640</v>
      </c>
    </row>
    <row r="87" ht="30" customHeight="1" spans="1:15">
      <c r="A87" s="9">
        <v>83</v>
      </c>
      <c r="B87" s="9">
        <v>2</v>
      </c>
      <c r="C87" s="9" t="s">
        <v>32</v>
      </c>
      <c r="D87" s="9" t="s">
        <v>321</v>
      </c>
      <c r="E87" s="9" t="s">
        <v>95</v>
      </c>
      <c r="F87" s="9">
        <v>50</v>
      </c>
      <c r="G87" s="42" t="s">
        <v>322</v>
      </c>
      <c r="H87" s="9" t="s">
        <v>74</v>
      </c>
      <c r="I87" s="9">
        <v>20230410</v>
      </c>
      <c r="J87" s="9" t="s">
        <v>323</v>
      </c>
      <c r="K87" s="9" t="s">
        <v>324</v>
      </c>
      <c r="L87" s="11" t="s">
        <v>137</v>
      </c>
      <c r="M87" s="9">
        <v>7</v>
      </c>
      <c r="N87" s="9">
        <v>1970</v>
      </c>
      <c r="O87" s="9">
        <f>N87*M87</f>
        <v>13790</v>
      </c>
    </row>
    <row r="88" ht="30" customHeight="1" spans="1:15">
      <c r="A88" s="9">
        <v>84</v>
      </c>
      <c r="B88" s="9">
        <v>1</v>
      </c>
      <c r="C88" s="9" t="s">
        <v>33</v>
      </c>
      <c r="D88" s="9" t="s">
        <v>325</v>
      </c>
      <c r="E88" s="9" t="s">
        <v>72</v>
      </c>
      <c r="F88" s="9">
        <v>36</v>
      </c>
      <c r="G88" s="42" t="s">
        <v>326</v>
      </c>
      <c r="H88" s="9" t="s">
        <v>100</v>
      </c>
      <c r="I88" s="9">
        <v>20230128</v>
      </c>
      <c r="J88" s="9" t="s">
        <v>327</v>
      </c>
      <c r="K88" s="9" t="s">
        <v>328</v>
      </c>
      <c r="L88" s="11" t="s">
        <v>126</v>
      </c>
      <c r="M88" s="9">
        <v>10</v>
      </c>
      <c r="N88" s="9">
        <v>1970</v>
      </c>
      <c r="O88" s="9">
        <f t="shared" ref="O88:O91" si="5">M88*N88</f>
        <v>19700</v>
      </c>
    </row>
    <row r="89" ht="30" customHeight="1" spans="1:15">
      <c r="A89" s="9">
        <v>85</v>
      </c>
      <c r="B89" s="9">
        <v>2</v>
      </c>
      <c r="C89" s="9" t="s">
        <v>33</v>
      </c>
      <c r="D89" s="9" t="s">
        <v>329</v>
      </c>
      <c r="E89" s="9" t="s">
        <v>95</v>
      </c>
      <c r="F89" s="9">
        <v>27</v>
      </c>
      <c r="G89" s="42" t="s">
        <v>330</v>
      </c>
      <c r="H89" s="9" t="s">
        <v>100</v>
      </c>
      <c r="I89" s="9">
        <v>20230128</v>
      </c>
      <c r="J89" s="9" t="s">
        <v>327</v>
      </c>
      <c r="K89" s="9" t="s">
        <v>331</v>
      </c>
      <c r="L89" s="11" t="s">
        <v>126</v>
      </c>
      <c r="M89" s="9">
        <v>10</v>
      </c>
      <c r="N89" s="9">
        <v>1970</v>
      </c>
      <c r="O89" s="9">
        <f t="shared" si="5"/>
        <v>19700</v>
      </c>
    </row>
    <row r="90" ht="30" customHeight="1" spans="1:15">
      <c r="A90" s="9">
        <v>86</v>
      </c>
      <c r="B90" s="9">
        <v>1</v>
      </c>
      <c r="C90" s="9" t="s">
        <v>332</v>
      </c>
      <c r="D90" s="9" t="s">
        <v>177</v>
      </c>
      <c r="E90" s="9" t="s">
        <v>72</v>
      </c>
      <c r="F90" s="9">
        <v>47</v>
      </c>
      <c r="G90" s="42" t="s">
        <v>333</v>
      </c>
      <c r="H90" s="9" t="s">
        <v>74</v>
      </c>
      <c r="I90" s="9">
        <v>20161230</v>
      </c>
      <c r="J90" s="9" t="s">
        <v>124</v>
      </c>
      <c r="K90" s="9" t="s">
        <v>334</v>
      </c>
      <c r="L90" s="11" t="s">
        <v>217</v>
      </c>
      <c r="M90" s="9">
        <v>11</v>
      </c>
      <c r="N90" s="9">
        <v>1970</v>
      </c>
      <c r="O90" s="9">
        <v>21670</v>
      </c>
    </row>
    <row r="91" ht="30" customHeight="1" spans="1:15">
      <c r="A91" s="9">
        <v>87</v>
      </c>
      <c r="B91" s="9">
        <v>1</v>
      </c>
      <c r="C91" s="9" t="s">
        <v>35</v>
      </c>
      <c r="D91" s="9" t="s">
        <v>335</v>
      </c>
      <c r="E91" s="9" t="s">
        <v>95</v>
      </c>
      <c r="F91" s="9">
        <v>22</v>
      </c>
      <c r="G91" s="42" t="s">
        <v>336</v>
      </c>
      <c r="H91" s="9" t="s">
        <v>100</v>
      </c>
      <c r="I91" s="9">
        <v>20221102</v>
      </c>
      <c r="J91" s="9" t="s">
        <v>147</v>
      </c>
      <c r="K91" s="9" t="s">
        <v>337</v>
      </c>
      <c r="L91" s="11" t="s">
        <v>274</v>
      </c>
      <c r="M91" s="9">
        <v>10</v>
      </c>
      <c r="N91" s="9">
        <v>1970</v>
      </c>
      <c r="O91" s="9">
        <f t="shared" si="5"/>
        <v>19700</v>
      </c>
    </row>
    <row r="92" ht="30" customHeight="1" spans="1:15">
      <c r="A92" s="9">
        <v>88</v>
      </c>
      <c r="B92" s="9">
        <v>2</v>
      </c>
      <c r="C92" s="9" t="s">
        <v>35</v>
      </c>
      <c r="D92" s="9" t="s">
        <v>338</v>
      </c>
      <c r="E92" s="9" t="s">
        <v>72</v>
      </c>
      <c r="F92" s="9">
        <v>46</v>
      </c>
      <c r="G92" s="42" t="s">
        <v>339</v>
      </c>
      <c r="H92" s="9" t="s">
        <v>74</v>
      </c>
      <c r="I92" s="9">
        <v>20170106</v>
      </c>
      <c r="J92" s="9" t="s">
        <v>124</v>
      </c>
      <c r="K92" s="9" t="s">
        <v>340</v>
      </c>
      <c r="L92" s="11" t="s">
        <v>126</v>
      </c>
      <c r="M92" s="9">
        <v>10</v>
      </c>
      <c r="N92" s="9">
        <v>1970</v>
      </c>
      <c r="O92" s="9">
        <f>N92*M92</f>
        <v>19700</v>
      </c>
    </row>
    <row r="93" ht="30" customHeight="1" spans="1:15">
      <c r="A93" s="9">
        <v>89</v>
      </c>
      <c r="B93" s="9">
        <v>1</v>
      </c>
      <c r="C93" s="9" t="s">
        <v>36</v>
      </c>
      <c r="D93" s="9" t="s">
        <v>341</v>
      </c>
      <c r="E93" s="9" t="s">
        <v>72</v>
      </c>
      <c r="F93" s="9">
        <v>46</v>
      </c>
      <c r="G93" s="42" t="s">
        <v>342</v>
      </c>
      <c r="H93" s="9" t="s">
        <v>74</v>
      </c>
      <c r="I93" s="9">
        <v>20220228</v>
      </c>
      <c r="J93" s="9" t="s">
        <v>343</v>
      </c>
      <c r="K93" s="9" t="s">
        <v>344</v>
      </c>
      <c r="L93" s="11" t="s">
        <v>77</v>
      </c>
      <c r="M93" s="9">
        <v>12</v>
      </c>
      <c r="N93" s="9">
        <v>1970</v>
      </c>
      <c r="O93" s="9">
        <v>23640</v>
      </c>
    </row>
    <row r="94" ht="30" customHeight="1" spans="1:15">
      <c r="A94" s="9">
        <v>90</v>
      </c>
      <c r="B94" s="9">
        <v>2</v>
      </c>
      <c r="C94" s="9" t="s">
        <v>36</v>
      </c>
      <c r="D94" s="9" t="s">
        <v>345</v>
      </c>
      <c r="E94" s="9" t="s">
        <v>72</v>
      </c>
      <c r="F94" s="9">
        <v>24</v>
      </c>
      <c r="G94" s="42" t="s">
        <v>346</v>
      </c>
      <c r="H94" s="9" t="s">
        <v>74</v>
      </c>
      <c r="I94" s="9">
        <v>20220211</v>
      </c>
      <c r="J94" s="9" t="s">
        <v>343</v>
      </c>
      <c r="K94" s="9" t="s">
        <v>344</v>
      </c>
      <c r="L94" s="11" t="s">
        <v>77</v>
      </c>
      <c r="M94" s="9">
        <v>12</v>
      </c>
      <c r="N94" s="9">
        <v>1970</v>
      </c>
      <c r="O94" s="9">
        <v>23640</v>
      </c>
    </row>
    <row r="95" ht="30" customHeight="1" spans="1:15">
      <c r="A95" s="9">
        <v>91</v>
      </c>
      <c r="B95" s="9">
        <v>3</v>
      </c>
      <c r="C95" s="9" t="s">
        <v>36</v>
      </c>
      <c r="D95" s="9" t="s">
        <v>347</v>
      </c>
      <c r="E95" s="9" t="s">
        <v>72</v>
      </c>
      <c r="F95" s="9">
        <v>48</v>
      </c>
      <c r="G95" s="9" t="s">
        <v>348</v>
      </c>
      <c r="H95" s="9" t="s">
        <v>74</v>
      </c>
      <c r="I95" s="9">
        <v>20170115</v>
      </c>
      <c r="J95" s="9" t="s">
        <v>343</v>
      </c>
      <c r="K95" s="9" t="s">
        <v>349</v>
      </c>
      <c r="L95" s="11" t="s">
        <v>350</v>
      </c>
      <c r="M95" s="9">
        <v>8</v>
      </c>
      <c r="N95" s="9">
        <v>1970</v>
      </c>
      <c r="O95" s="9">
        <v>15760</v>
      </c>
    </row>
    <row r="96" ht="30" customHeight="1" spans="1:15">
      <c r="A96" s="9">
        <v>92</v>
      </c>
      <c r="B96" s="9">
        <v>4</v>
      </c>
      <c r="C96" s="9" t="s">
        <v>36</v>
      </c>
      <c r="D96" s="9" t="s">
        <v>351</v>
      </c>
      <c r="E96" s="9" t="s">
        <v>72</v>
      </c>
      <c r="F96" s="9">
        <v>25</v>
      </c>
      <c r="G96" s="42" t="s">
        <v>352</v>
      </c>
      <c r="H96" s="9" t="s">
        <v>100</v>
      </c>
      <c r="I96" s="9">
        <v>20230128</v>
      </c>
      <c r="J96" s="9" t="s">
        <v>165</v>
      </c>
      <c r="K96" s="9" t="s">
        <v>353</v>
      </c>
      <c r="L96" s="11" t="s">
        <v>354</v>
      </c>
      <c r="M96" s="9">
        <v>7</v>
      </c>
      <c r="N96" s="9">
        <v>1970</v>
      </c>
      <c r="O96" s="9">
        <v>13790</v>
      </c>
    </row>
    <row r="97" ht="30" customHeight="1" spans="1:15">
      <c r="A97" s="9">
        <v>93</v>
      </c>
      <c r="B97" s="9">
        <v>5</v>
      </c>
      <c r="C97" s="9" t="s">
        <v>36</v>
      </c>
      <c r="D97" s="9" t="s">
        <v>355</v>
      </c>
      <c r="E97" s="9" t="s">
        <v>72</v>
      </c>
      <c r="F97" s="9">
        <v>46</v>
      </c>
      <c r="G97" s="42" t="s">
        <v>356</v>
      </c>
      <c r="H97" s="9" t="s">
        <v>74</v>
      </c>
      <c r="I97" s="9">
        <v>20170225</v>
      </c>
      <c r="J97" s="9" t="s">
        <v>165</v>
      </c>
      <c r="K97" s="9" t="s">
        <v>357</v>
      </c>
      <c r="L97" s="11" t="s">
        <v>217</v>
      </c>
      <c r="M97" s="9">
        <v>11</v>
      </c>
      <c r="N97" s="9">
        <v>1970</v>
      </c>
      <c r="O97" s="9">
        <v>21670</v>
      </c>
    </row>
    <row r="98" ht="30" customHeight="1" spans="1:15">
      <c r="A98" s="9">
        <v>94</v>
      </c>
      <c r="B98" s="9">
        <v>6</v>
      </c>
      <c r="C98" s="9" t="s">
        <v>36</v>
      </c>
      <c r="D98" s="9" t="s">
        <v>358</v>
      </c>
      <c r="E98" s="9" t="s">
        <v>72</v>
      </c>
      <c r="F98" s="9">
        <v>23</v>
      </c>
      <c r="G98" s="42" t="s">
        <v>359</v>
      </c>
      <c r="H98" s="9" t="s">
        <v>100</v>
      </c>
      <c r="I98" s="9">
        <v>20230302</v>
      </c>
      <c r="J98" s="9" t="s">
        <v>360</v>
      </c>
      <c r="K98" s="9" t="s">
        <v>361</v>
      </c>
      <c r="L98" s="11" t="s">
        <v>167</v>
      </c>
      <c r="M98" s="9">
        <v>9</v>
      </c>
      <c r="N98" s="9">
        <v>1970</v>
      </c>
      <c r="O98" s="9">
        <f t="shared" ref="O98:O102" si="6">N98*M98</f>
        <v>17730</v>
      </c>
    </row>
    <row r="99" ht="30" customHeight="1" spans="1:15">
      <c r="A99" s="9">
        <v>95</v>
      </c>
      <c r="B99" s="9">
        <v>7</v>
      </c>
      <c r="C99" s="9" t="s">
        <v>36</v>
      </c>
      <c r="D99" s="9" t="s">
        <v>362</v>
      </c>
      <c r="E99" s="9" t="s">
        <v>72</v>
      </c>
      <c r="F99" s="9">
        <v>24</v>
      </c>
      <c r="G99" s="42" t="s">
        <v>363</v>
      </c>
      <c r="H99" s="9" t="s">
        <v>100</v>
      </c>
      <c r="I99" s="9">
        <v>20230714</v>
      </c>
      <c r="J99" s="9" t="s">
        <v>165</v>
      </c>
      <c r="K99" s="9" t="s">
        <v>364</v>
      </c>
      <c r="L99" s="11" t="s">
        <v>302</v>
      </c>
      <c r="M99" s="9">
        <v>4</v>
      </c>
      <c r="N99" s="9">
        <v>1970</v>
      </c>
      <c r="O99" s="9">
        <f t="shared" si="6"/>
        <v>7880</v>
      </c>
    </row>
    <row r="100" ht="30" customHeight="1" spans="1:15">
      <c r="A100" s="9">
        <v>96</v>
      </c>
      <c r="B100" s="9">
        <v>8</v>
      </c>
      <c r="C100" s="9" t="s">
        <v>36</v>
      </c>
      <c r="D100" s="9" t="s">
        <v>345</v>
      </c>
      <c r="E100" s="9" t="s">
        <v>72</v>
      </c>
      <c r="F100" s="9">
        <v>45</v>
      </c>
      <c r="G100" s="42" t="s">
        <v>365</v>
      </c>
      <c r="H100" s="9" t="s">
        <v>100</v>
      </c>
      <c r="I100" s="9">
        <v>20150101</v>
      </c>
      <c r="J100" s="9" t="s">
        <v>366</v>
      </c>
      <c r="K100" s="9" t="s">
        <v>367</v>
      </c>
      <c r="L100" s="11" t="s">
        <v>307</v>
      </c>
      <c r="M100" s="9">
        <v>3</v>
      </c>
      <c r="N100" s="9">
        <v>1970</v>
      </c>
      <c r="O100" s="9">
        <v>5910</v>
      </c>
    </row>
    <row r="101" ht="30" customHeight="1" spans="1:15">
      <c r="A101" s="9">
        <v>97</v>
      </c>
      <c r="B101" s="9">
        <v>1</v>
      </c>
      <c r="C101" s="9" t="s">
        <v>368</v>
      </c>
      <c r="D101" s="9" t="s">
        <v>369</v>
      </c>
      <c r="E101" s="9" t="s">
        <v>72</v>
      </c>
      <c r="F101" s="9">
        <v>38</v>
      </c>
      <c r="G101" s="42" t="s">
        <v>370</v>
      </c>
      <c r="H101" s="9" t="s">
        <v>100</v>
      </c>
      <c r="I101" s="9">
        <v>20230113</v>
      </c>
      <c r="J101" s="9" t="s">
        <v>165</v>
      </c>
      <c r="K101" s="9" t="s">
        <v>289</v>
      </c>
      <c r="L101" s="11" t="s">
        <v>217</v>
      </c>
      <c r="M101" s="9">
        <v>11</v>
      </c>
      <c r="N101" s="9">
        <v>1970</v>
      </c>
      <c r="O101" s="9">
        <f t="shared" si="6"/>
        <v>21670</v>
      </c>
    </row>
    <row r="102" ht="30" customHeight="1" spans="1:15">
      <c r="A102" s="9">
        <v>98</v>
      </c>
      <c r="B102" s="9">
        <v>2</v>
      </c>
      <c r="C102" s="9" t="s">
        <v>368</v>
      </c>
      <c r="D102" s="9" t="s">
        <v>371</v>
      </c>
      <c r="E102" s="9" t="s">
        <v>72</v>
      </c>
      <c r="F102" s="9">
        <v>23</v>
      </c>
      <c r="G102" s="42" t="s">
        <v>372</v>
      </c>
      <c r="H102" s="9" t="s">
        <v>100</v>
      </c>
      <c r="I102" s="9">
        <v>20230207</v>
      </c>
      <c r="J102" s="9" t="s">
        <v>165</v>
      </c>
      <c r="K102" s="9" t="s">
        <v>373</v>
      </c>
      <c r="L102" s="11" t="s">
        <v>126</v>
      </c>
      <c r="M102" s="9">
        <v>10</v>
      </c>
      <c r="N102" s="9">
        <v>1970</v>
      </c>
      <c r="O102" s="9">
        <f t="shared" si="6"/>
        <v>19700</v>
      </c>
    </row>
    <row r="103" ht="30" customHeight="1" spans="1:15">
      <c r="A103" s="9">
        <v>99</v>
      </c>
      <c r="B103" s="9">
        <v>1</v>
      </c>
      <c r="C103" s="9" t="s">
        <v>38</v>
      </c>
      <c r="D103" s="9" t="s">
        <v>374</v>
      </c>
      <c r="E103" s="9" t="s">
        <v>72</v>
      </c>
      <c r="F103" s="9">
        <v>27</v>
      </c>
      <c r="G103" s="42" t="s">
        <v>375</v>
      </c>
      <c r="H103" s="9" t="s">
        <v>100</v>
      </c>
      <c r="I103" s="9">
        <v>20210517</v>
      </c>
      <c r="J103" s="9" t="s">
        <v>376</v>
      </c>
      <c r="K103" s="9" t="s">
        <v>377</v>
      </c>
      <c r="L103" s="11" t="s">
        <v>378</v>
      </c>
      <c r="M103" s="9">
        <v>9</v>
      </c>
      <c r="N103" s="9">
        <v>1970</v>
      </c>
      <c r="O103" s="9">
        <f t="shared" ref="O103:O111" si="7">M103*N103</f>
        <v>17730</v>
      </c>
    </row>
    <row r="104" ht="30" customHeight="1" spans="1:15">
      <c r="A104" s="9">
        <v>100</v>
      </c>
      <c r="B104" s="9">
        <v>2</v>
      </c>
      <c r="C104" s="9" t="s">
        <v>38</v>
      </c>
      <c r="D104" s="9" t="s">
        <v>379</v>
      </c>
      <c r="E104" s="9" t="s">
        <v>72</v>
      </c>
      <c r="F104" s="9">
        <v>25</v>
      </c>
      <c r="G104" s="42" t="s">
        <v>380</v>
      </c>
      <c r="H104" s="9" t="s">
        <v>100</v>
      </c>
      <c r="I104" s="9">
        <v>20210517</v>
      </c>
      <c r="J104" s="9" t="s">
        <v>376</v>
      </c>
      <c r="K104" s="9" t="s">
        <v>110</v>
      </c>
      <c r="L104" s="11" t="s">
        <v>77</v>
      </c>
      <c r="M104" s="9">
        <v>12</v>
      </c>
      <c r="N104" s="9">
        <v>1970</v>
      </c>
      <c r="O104" s="9">
        <f t="shared" si="7"/>
        <v>23640</v>
      </c>
    </row>
    <row r="105" ht="30" customHeight="1" spans="1:15">
      <c r="A105" s="9">
        <v>101</v>
      </c>
      <c r="B105" s="9">
        <v>3</v>
      </c>
      <c r="C105" s="9" t="s">
        <v>38</v>
      </c>
      <c r="D105" s="9" t="s">
        <v>381</v>
      </c>
      <c r="E105" s="9" t="s">
        <v>95</v>
      </c>
      <c r="F105" s="9">
        <v>23</v>
      </c>
      <c r="G105" s="42" t="s">
        <v>382</v>
      </c>
      <c r="H105" s="9" t="s">
        <v>100</v>
      </c>
      <c r="I105" s="9">
        <v>20210909</v>
      </c>
      <c r="J105" s="9" t="s">
        <v>376</v>
      </c>
      <c r="K105" s="9" t="s">
        <v>110</v>
      </c>
      <c r="L105" s="11" t="s">
        <v>77</v>
      </c>
      <c r="M105" s="9">
        <v>12</v>
      </c>
      <c r="N105" s="9">
        <v>1970</v>
      </c>
      <c r="O105" s="9">
        <f t="shared" si="7"/>
        <v>23640</v>
      </c>
    </row>
    <row r="106" ht="30" customHeight="1" spans="1:15">
      <c r="A106" s="9">
        <v>102</v>
      </c>
      <c r="B106" s="9">
        <v>1</v>
      </c>
      <c r="C106" s="9" t="s">
        <v>39</v>
      </c>
      <c r="D106" s="9" t="s">
        <v>383</v>
      </c>
      <c r="E106" s="9" t="s">
        <v>95</v>
      </c>
      <c r="F106" s="9">
        <v>29</v>
      </c>
      <c r="G106" s="42" t="s">
        <v>384</v>
      </c>
      <c r="H106" s="9" t="s">
        <v>100</v>
      </c>
      <c r="I106" s="9">
        <v>20220726</v>
      </c>
      <c r="J106" s="9" t="s">
        <v>165</v>
      </c>
      <c r="K106" s="9" t="s">
        <v>385</v>
      </c>
      <c r="L106" s="11" t="s">
        <v>77</v>
      </c>
      <c r="M106" s="9">
        <v>12</v>
      </c>
      <c r="N106" s="9">
        <v>1970</v>
      </c>
      <c r="O106" s="9">
        <f t="shared" si="7"/>
        <v>23640</v>
      </c>
    </row>
    <row r="107" ht="30" customHeight="1" spans="1:15">
      <c r="A107" s="9">
        <v>103</v>
      </c>
      <c r="B107" s="9">
        <v>1</v>
      </c>
      <c r="C107" s="9" t="s">
        <v>40</v>
      </c>
      <c r="D107" s="9" t="s">
        <v>386</v>
      </c>
      <c r="E107" s="9" t="s">
        <v>72</v>
      </c>
      <c r="F107" s="9">
        <v>31</v>
      </c>
      <c r="G107" s="42" t="s">
        <v>387</v>
      </c>
      <c r="H107" s="9" t="s">
        <v>100</v>
      </c>
      <c r="I107" s="9">
        <v>20220105</v>
      </c>
      <c r="J107" s="9" t="s">
        <v>388</v>
      </c>
      <c r="K107" s="9" t="s">
        <v>389</v>
      </c>
      <c r="L107" s="11" t="s">
        <v>77</v>
      </c>
      <c r="M107" s="9">
        <v>12</v>
      </c>
      <c r="N107" s="9">
        <v>1970</v>
      </c>
      <c r="O107" s="9">
        <f t="shared" si="7"/>
        <v>23640</v>
      </c>
    </row>
    <row r="108" ht="30" customHeight="1" spans="1:15">
      <c r="A108" s="9">
        <v>104</v>
      </c>
      <c r="B108" s="9">
        <v>2</v>
      </c>
      <c r="C108" s="9" t="s">
        <v>40</v>
      </c>
      <c r="D108" s="9" t="s">
        <v>390</v>
      </c>
      <c r="E108" s="9" t="s">
        <v>72</v>
      </c>
      <c r="F108" s="9">
        <v>43</v>
      </c>
      <c r="G108" s="42" t="s">
        <v>391</v>
      </c>
      <c r="H108" s="9" t="s">
        <v>74</v>
      </c>
      <c r="I108" s="9">
        <v>20230128</v>
      </c>
      <c r="J108" s="9" t="s">
        <v>388</v>
      </c>
      <c r="K108" s="9" t="s">
        <v>392</v>
      </c>
      <c r="L108" s="11" t="s">
        <v>217</v>
      </c>
      <c r="M108" s="9">
        <v>11</v>
      </c>
      <c r="N108" s="9">
        <v>1970</v>
      </c>
      <c r="O108" s="9">
        <f t="shared" si="7"/>
        <v>21670</v>
      </c>
    </row>
    <row r="109" ht="30" customHeight="1" spans="1:15">
      <c r="A109" s="9">
        <v>105</v>
      </c>
      <c r="B109" s="9">
        <v>3</v>
      </c>
      <c r="C109" s="9" t="s">
        <v>40</v>
      </c>
      <c r="D109" s="9" t="s">
        <v>393</v>
      </c>
      <c r="E109" s="9" t="s">
        <v>72</v>
      </c>
      <c r="F109" s="9">
        <v>23</v>
      </c>
      <c r="G109" s="42" t="s">
        <v>394</v>
      </c>
      <c r="H109" s="9" t="s">
        <v>100</v>
      </c>
      <c r="I109" s="9">
        <v>20230814</v>
      </c>
      <c r="J109" s="9" t="s">
        <v>395</v>
      </c>
      <c r="K109" s="9" t="s">
        <v>396</v>
      </c>
      <c r="L109" s="11" t="s">
        <v>302</v>
      </c>
      <c r="M109" s="9">
        <v>4</v>
      </c>
      <c r="N109" s="9">
        <v>1970</v>
      </c>
      <c r="O109" s="9">
        <f t="shared" si="7"/>
        <v>7880</v>
      </c>
    </row>
    <row r="110" ht="30" customHeight="1" spans="1:15">
      <c r="A110" s="9">
        <v>106</v>
      </c>
      <c r="B110" s="9">
        <v>1</v>
      </c>
      <c r="C110" s="9" t="s">
        <v>41</v>
      </c>
      <c r="D110" s="9" t="s">
        <v>397</v>
      </c>
      <c r="E110" s="9" t="s">
        <v>72</v>
      </c>
      <c r="F110" s="9">
        <v>26</v>
      </c>
      <c r="G110" s="42" t="s">
        <v>398</v>
      </c>
      <c r="H110" s="9" t="s">
        <v>100</v>
      </c>
      <c r="I110" s="9">
        <v>20220211</v>
      </c>
      <c r="J110" s="9" t="s">
        <v>399</v>
      </c>
      <c r="K110" s="9" t="s">
        <v>400</v>
      </c>
      <c r="L110" s="11" t="s">
        <v>77</v>
      </c>
      <c r="M110" s="9">
        <v>12</v>
      </c>
      <c r="N110" s="9">
        <v>1970</v>
      </c>
      <c r="O110" s="9">
        <f t="shared" si="7"/>
        <v>23640</v>
      </c>
    </row>
    <row r="111" ht="30" customHeight="1" spans="1:15">
      <c r="A111" s="9">
        <v>107</v>
      </c>
      <c r="B111" s="9">
        <v>2</v>
      </c>
      <c r="C111" s="9" t="s">
        <v>41</v>
      </c>
      <c r="D111" s="9" t="s">
        <v>401</v>
      </c>
      <c r="E111" s="9" t="s">
        <v>95</v>
      </c>
      <c r="F111" s="9">
        <v>25</v>
      </c>
      <c r="G111" s="42" t="s">
        <v>402</v>
      </c>
      <c r="H111" s="9" t="s">
        <v>100</v>
      </c>
      <c r="I111" s="9">
        <v>20220809</v>
      </c>
      <c r="J111" s="9" t="s">
        <v>403</v>
      </c>
      <c r="K111" s="9" t="s">
        <v>404</v>
      </c>
      <c r="L111" s="11" t="s">
        <v>77</v>
      </c>
      <c r="M111" s="9">
        <v>12</v>
      </c>
      <c r="N111" s="9">
        <v>1970</v>
      </c>
      <c r="O111" s="9">
        <f t="shared" si="7"/>
        <v>23640</v>
      </c>
    </row>
    <row r="112" ht="30" customHeight="1" spans="1:15">
      <c r="A112" s="9">
        <v>108</v>
      </c>
      <c r="B112" s="9">
        <v>1</v>
      </c>
      <c r="C112" s="9" t="s">
        <v>42</v>
      </c>
      <c r="D112" s="9" t="s">
        <v>405</v>
      </c>
      <c r="E112" s="9" t="s">
        <v>72</v>
      </c>
      <c r="F112" s="9">
        <v>23</v>
      </c>
      <c r="G112" s="9" t="s">
        <v>406</v>
      </c>
      <c r="H112" s="9" t="s">
        <v>407</v>
      </c>
      <c r="I112" s="9">
        <v>20220722</v>
      </c>
      <c r="J112" s="9" t="s">
        <v>376</v>
      </c>
      <c r="K112" s="9" t="s">
        <v>377</v>
      </c>
      <c r="L112" s="11" t="s">
        <v>378</v>
      </c>
      <c r="M112" s="9">
        <v>9</v>
      </c>
      <c r="N112" s="9">
        <v>1970</v>
      </c>
      <c r="O112" s="9">
        <f t="shared" ref="O112:O119" si="8">N112*M112</f>
        <v>17730</v>
      </c>
    </row>
    <row r="113" ht="30" customHeight="1" spans="1:15">
      <c r="A113" s="9">
        <v>109</v>
      </c>
      <c r="B113" s="9">
        <v>2</v>
      </c>
      <c r="C113" s="9" t="s">
        <v>42</v>
      </c>
      <c r="D113" s="9" t="s">
        <v>408</v>
      </c>
      <c r="E113" s="9" t="s">
        <v>72</v>
      </c>
      <c r="F113" s="9">
        <v>26</v>
      </c>
      <c r="G113" s="9" t="s">
        <v>409</v>
      </c>
      <c r="H113" s="9" t="s">
        <v>410</v>
      </c>
      <c r="I113" s="9">
        <v>20220907</v>
      </c>
      <c r="J113" s="9" t="s">
        <v>376</v>
      </c>
      <c r="K113" s="9" t="s">
        <v>411</v>
      </c>
      <c r="L113" s="11" t="s">
        <v>412</v>
      </c>
      <c r="M113" s="9">
        <v>10</v>
      </c>
      <c r="N113" s="9">
        <v>1970</v>
      </c>
      <c r="O113" s="9">
        <f t="shared" si="8"/>
        <v>19700</v>
      </c>
    </row>
    <row r="114" ht="30" customHeight="1" spans="1:15">
      <c r="A114" s="9">
        <v>110</v>
      </c>
      <c r="B114" s="9">
        <v>3</v>
      </c>
      <c r="C114" s="9" t="s">
        <v>42</v>
      </c>
      <c r="D114" s="9" t="s">
        <v>236</v>
      </c>
      <c r="E114" s="9" t="s">
        <v>72</v>
      </c>
      <c r="F114" s="9">
        <v>45</v>
      </c>
      <c r="G114" s="9" t="s">
        <v>413</v>
      </c>
      <c r="H114" s="9" t="s">
        <v>74</v>
      </c>
      <c r="I114" s="9">
        <v>20230228</v>
      </c>
      <c r="J114" s="9" t="s">
        <v>376</v>
      </c>
      <c r="K114" s="9" t="s">
        <v>414</v>
      </c>
      <c r="L114" s="11" t="s">
        <v>167</v>
      </c>
      <c r="M114" s="9">
        <v>9</v>
      </c>
      <c r="N114" s="9">
        <v>1970</v>
      </c>
      <c r="O114" s="9">
        <f t="shared" si="8"/>
        <v>17730</v>
      </c>
    </row>
    <row r="115" ht="30" customHeight="1" spans="1:15">
      <c r="A115" s="9">
        <v>111</v>
      </c>
      <c r="B115" s="9">
        <v>1</v>
      </c>
      <c r="C115" s="9" t="s">
        <v>43</v>
      </c>
      <c r="D115" s="9" t="s">
        <v>415</v>
      </c>
      <c r="E115" s="9" t="s">
        <v>72</v>
      </c>
      <c r="F115" s="9">
        <v>22</v>
      </c>
      <c r="G115" s="42" t="s">
        <v>416</v>
      </c>
      <c r="H115" s="9" t="s">
        <v>100</v>
      </c>
      <c r="I115" s="9">
        <v>20220809</v>
      </c>
      <c r="J115" s="9" t="s">
        <v>417</v>
      </c>
      <c r="K115" s="9" t="s">
        <v>110</v>
      </c>
      <c r="L115" s="11" t="s">
        <v>77</v>
      </c>
      <c r="M115" s="9">
        <v>12</v>
      </c>
      <c r="N115" s="9">
        <v>1970</v>
      </c>
      <c r="O115" s="9">
        <f t="shared" si="8"/>
        <v>23640</v>
      </c>
    </row>
    <row r="116" ht="30" customHeight="1" spans="1:15">
      <c r="A116" s="9">
        <v>112</v>
      </c>
      <c r="B116" s="9">
        <v>2</v>
      </c>
      <c r="C116" s="9" t="s">
        <v>43</v>
      </c>
      <c r="D116" s="9" t="s">
        <v>418</v>
      </c>
      <c r="E116" s="9" t="s">
        <v>95</v>
      </c>
      <c r="F116" s="9">
        <v>23</v>
      </c>
      <c r="G116" s="42" t="s">
        <v>419</v>
      </c>
      <c r="H116" s="9" t="s">
        <v>100</v>
      </c>
      <c r="I116" s="9">
        <v>20220822</v>
      </c>
      <c r="J116" s="9" t="s">
        <v>417</v>
      </c>
      <c r="K116" s="9" t="s">
        <v>420</v>
      </c>
      <c r="L116" s="11" t="s">
        <v>421</v>
      </c>
      <c r="M116" s="9">
        <v>1</v>
      </c>
      <c r="N116" s="9">
        <v>1970</v>
      </c>
      <c r="O116" s="9">
        <f t="shared" si="8"/>
        <v>1970</v>
      </c>
    </row>
    <row r="117" ht="30" customHeight="1" spans="1:15">
      <c r="A117" s="9">
        <v>113</v>
      </c>
      <c r="B117" s="9">
        <v>3</v>
      </c>
      <c r="C117" s="9" t="s">
        <v>43</v>
      </c>
      <c r="D117" s="9" t="s">
        <v>422</v>
      </c>
      <c r="E117" s="9" t="s">
        <v>72</v>
      </c>
      <c r="F117" s="9">
        <v>23</v>
      </c>
      <c r="G117" s="42" t="s">
        <v>423</v>
      </c>
      <c r="H117" s="9" t="s">
        <v>100</v>
      </c>
      <c r="I117" s="9">
        <v>20230104</v>
      </c>
      <c r="J117" s="9" t="s">
        <v>417</v>
      </c>
      <c r="K117" s="9" t="s">
        <v>424</v>
      </c>
      <c r="L117" s="11" t="s">
        <v>217</v>
      </c>
      <c r="M117" s="9">
        <v>11</v>
      </c>
      <c r="N117" s="9">
        <v>1970</v>
      </c>
      <c r="O117" s="9">
        <f t="shared" si="8"/>
        <v>21670</v>
      </c>
    </row>
    <row r="118" ht="30" customHeight="1" spans="1:15">
      <c r="A118" s="9">
        <v>114</v>
      </c>
      <c r="B118" s="9">
        <v>4</v>
      </c>
      <c r="C118" s="9" t="s">
        <v>43</v>
      </c>
      <c r="D118" s="9" t="s">
        <v>425</v>
      </c>
      <c r="E118" s="9" t="s">
        <v>72</v>
      </c>
      <c r="F118" s="9">
        <v>34</v>
      </c>
      <c r="G118" s="42" t="s">
        <v>426</v>
      </c>
      <c r="H118" s="9" t="s">
        <v>100</v>
      </c>
      <c r="I118" s="9">
        <v>20220601</v>
      </c>
      <c r="J118" s="9" t="s">
        <v>165</v>
      </c>
      <c r="K118" s="9" t="s">
        <v>427</v>
      </c>
      <c r="L118" s="11" t="s">
        <v>428</v>
      </c>
      <c r="M118" s="9">
        <v>6</v>
      </c>
      <c r="N118" s="9">
        <v>1970</v>
      </c>
      <c r="O118" s="9">
        <f t="shared" si="8"/>
        <v>11820</v>
      </c>
    </row>
    <row r="119" ht="30" customHeight="1" spans="1:15">
      <c r="A119" s="9">
        <v>115</v>
      </c>
      <c r="B119" s="9">
        <v>1</v>
      </c>
      <c r="C119" s="9" t="s">
        <v>44</v>
      </c>
      <c r="D119" s="9" t="s">
        <v>429</v>
      </c>
      <c r="E119" s="9" t="s">
        <v>72</v>
      </c>
      <c r="F119" s="9">
        <v>27</v>
      </c>
      <c r="G119" s="42" t="s">
        <v>430</v>
      </c>
      <c r="H119" s="9" t="s">
        <v>100</v>
      </c>
      <c r="I119" s="9">
        <v>20230320</v>
      </c>
      <c r="J119" s="9" t="s">
        <v>431</v>
      </c>
      <c r="K119" s="9" t="s">
        <v>238</v>
      </c>
      <c r="L119" s="11" t="s">
        <v>167</v>
      </c>
      <c r="M119" s="9">
        <v>9</v>
      </c>
      <c r="N119" s="9">
        <v>1970</v>
      </c>
      <c r="O119" s="9">
        <f t="shared" si="8"/>
        <v>17730</v>
      </c>
    </row>
    <row r="120" ht="30" customHeight="1" spans="1:15">
      <c r="A120" s="9">
        <v>116</v>
      </c>
      <c r="B120" s="9">
        <v>1</v>
      </c>
      <c r="C120" s="9" t="s">
        <v>45</v>
      </c>
      <c r="D120" s="9" t="s">
        <v>432</v>
      </c>
      <c r="E120" s="9" t="s">
        <v>72</v>
      </c>
      <c r="F120" s="9">
        <v>28</v>
      </c>
      <c r="G120" s="9" t="s">
        <v>433</v>
      </c>
      <c r="H120" s="9" t="s">
        <v>407</v>
      </c>
      <c r="I120" s="9">
        <v>20220112</v>
      </c>
      <c r="J120" s="9" t="s">
        <v>124</v>
      </c>
      <c r="K120" s="9" t="s">
        <v>434</v>
      </c>
      <c r="L120" s="11" t="s">
        <v>77</v>
      </c>
      <c r="M120" s="9">
        <v>12</v>
      </c>
      <c r="N120" s="9">
        <v>1970</v>
      </c>
      <c r="O120" s="9">
        <v>23640</v>
      </c>
    </row>
    <row r="121" ht="30" customHeight="1" spans="1:15">
      <c r="A121" s="9">
        <v>117</v>
      </c>
      <c r="B121" s="9">
        <v>2</v>
      </c>
      <c r="C121" s="9" t="s">
        <v>45</v>
      </c>
      <c r="D121" s="9" t="s">
        <v>435</v>
      </c>
      <c r="E121" s="9" t="s">
        <v>95</v>
      </c>
      <c r="F121" s="9">
        <v>56</v>
      </c>
      <c r="G121" s="9" t="s">
        <v>436</v>
      </c>
      <c r="H121" s="9" t="s">
        <v>74</v>
      </c>
      <c r="I121" s="9">
        <v>20220110</v>
      </c>
      <c r="J121" s="9" t="s">
        <v>124</v>
      </c>
      <c r="K121" s="9" t="s">
        <v>434</v>
      </c>
      <c r="L121" s="11" t="s">
        <v>77</v>
      </c>
      <c r="M121" s="9">
        <v>12</v>
      </c>
      <c r="N121" s="9">
        <v>1970</v>
      </c>
      <c r="O121" s="9">
        <v>23640</v>
      </c>
    </row>
    <row r="122" ht="30" customHeight="1" spans="1:15">
      <c r="A122" s="9">
        <v>118</v>
      </c>
      <c r="B122" s="9">
        <v>1</v>
      </c>
      <c r="C122" s="9" t="s">
        <v>46</v>
      </c>
      <c r="D122" s="9" t="s">
        <v>437</v>
      </c>
      <c r="E122" s="9" t="s">
        <v>72</v>
      </c>
      <c r="F122" s="9">
        <v>23</v>
      </c>
      <c r="G122" s="42" t="s">
        <v>438</v>
      </c>
      <c r="H122" s="9" t="s">
        <v>100</v>
      </c>
      <c r="I122" s="9">
        <v>20230719</v>
      </c>
      <c r="J122" s="9" t="s">
        <v>439</v>
      </c>
      <c r="K122" s="9" t="s">
        <v>440</v>
      </c>
      <c r="L122" s="11" t="s">
        <v>298</v>
      </c>
      <c r="M122" s="9">
        <v>5</v>
      </c>
      <c r="N122" s="9">
        <v>1970</v>
      </c>
      <c r="O122" s="9">
        <f t="shared" ref="O122:O139" si="9">N122*M122</f>
        <v>9850</v>
      </c>
    </row>
    <row r="123" ht="30" customHeight="1" spans="1:15">
      <c r="A123" s="9">
        <v>119</v>
      </c>
      <c r="B123" s="9">
        <v>2</v>
      </c>
      <c r="C123" s="9" t="s">
        <v>46</v>
      </c>
      <c r="D123" s="9" t="s">
        <v>441</v>
      </c>
      <c r="E123" s="9" t="s">
        <v>72</v>
      </c>
      <c r="F123" s="9">
        <v>25</v>
      </c>
      <c r="G123" s="42" t="s">
        <v>442</v>
      </c>
      <c r="H123" s="9" t="s">
        <v>100</v>
      </c>
      <c r="I123" s="9">
        <v>20230725</v>
      </c>
      <c r="J123" s="9" t="s">
        <v>439</v>
      </c>
      <c r="K123" s="9" t="s">
        <v>440</v>
      </c>
      <c r="L123" s="11" t="s">
        <v>298</v>
      </c>
      <c r="M123" s="9">
        <v>5</v>
      </c>
      <c r="N123" s="9">
        <v>1970</v>
      </c>
      <c r="O123" s="9">
        <f t="shared" si="9"/>
        <v>9850</v>
      </c>
    </row>
    <row r="124" ht="30" customHeight="1" spans="1:15">
      <c r="A124" s="9">
        <v>120</v>
      </c>
      <c r="B124" s="9">
        <v>1</v>
      </c>
      <c r="C124" s="9" t="s">
        <v>47</v>
      </c>
      <c r="D124" s="9" t="s">
        <v>443</v>
      </c>
      <c r="E124" s="9" t="s">
        <v>72</v>
      </c>
      <c r="F124" s="9">
        <v>46</v>
      </c>
      <c r="G124" s="42" t="s">
        <v>444</v>
      </c>
      <c r="H124" s="9" t="s">
        <v>407</v>
      </c>
      <c r="I124" s="9">
        <v>20220105</v>
      </c>
      <c r="J124" s="9" t="s">
        <v>165</v>
      </c>
      <c r="K124" s="9" t="s">
        <v>445</v>
      </c>
      <c r="L124" s="11" t="s">
        <v>217</v>
      </c>
      <c r="M124" s="9">
        <v>11</v>
      </c>
      <c r="N124" s="9">
        <v>1970</v>
      </c>
      <c r="O124" s="9">
        <f t="shared" si="9"/>
        <v>21670</v>
      </c>
    </row>
    <row r="125" ht="30" customHeight="1" spans="1:15">
      <c r="A125" s="9">
        <v>121</v>
      </c>
      <c r="B125" s="9">
        <v>2</v>
      </c>
      <c r="C125" s="9" t="s">
        <v>47</v>
      </c>
      <c r="D125" s="9" t="s">
        <v>446</v>
      </c>
      <c r="E125" s="9" t="s">
        <v>95</v>
      </c>
      <c r="F125" s="9">
        <v>24</v>
      </c>
      <c r="G125" s="42" t="s">
        <v>447</v>
      </c>
      <c r="H125" s="9" t="s">
        <v>407</v>
      </c>
      <c r="I125" s="9">
        <v>20220907</v>
      </c>
      <c r="J125" s="9" t="s">
        <v>165</v>
      </c>
      <c r="K125" s="9" t="s">
        <v>448</v>
      </c>
      <c r="L125" s="11" t="s">
        <v>77</v>
      </c>
      <c r="M125" s="9">
        <v>12</v>
      </c>
      <c r="N125" s="9">
        <v>1970</v>
      </c>
      <c r="O125" s="9">
        <f t="shared" si="9"/>
        <v>23640</v>
      </c>
    </row>
    <row r="126" s="20" customFormat="1" ht="30" customHeight="1" spans="1:15">
      <c r="A126" s="9">
        <v>122</v>
      </c>
      <c r="B126" s="9">
        <v>1</v>
      </c>
      <c r="C126" s="9" t="s">
        <v>48</v>
      </c>
      <c r="D126" s="9" t="s">
        <v>449</v>
      </c>
      <c r="E126" s="9" t="s">
        <v>95</v>
      </c>
      <c r="F126" s="9">
        <v>53</v>
      </c>
      <c r="G126" s="42" t="s">
        <v>450</v>
      </c>
      <c r="H126" s="9" t="s">
        <v>74</v>
      </c>
      <c r="I126" s="9">
        <v>20210105</v>
      </c>
      <c r="J126" s="9" t="s">
        <v>90</v>
      </c>
      <c r="K126" s="9" t="s">
        <v>451</v>
      </c>
      <c r="L126" s="11" t="s">
        <v>77</v>
      </c>
      <c r="M126" s="9">
        <v>12</v>
      </c>
      <c r="N126" s="9">
        <v>1970</v>
      </c>
      <c r="O126" s="9">
        <f t="shared" si="9"/>
        <v>23640</v>
      </c>
    </row>
    <row r="127" s="20" customFormat="1" ht="30" customHeight="1" spans="1:15">
      <c r="A127" s="9">
        <v>123</v>
      </c>
      <c r="B127" s="9">
        <v>2</v>
      </c>
      <c r="C127" s="9" t="s">
        <v>48</v>
      </c>
      <c r="D127" s="9" t="s">
        <v>452</v>
      </c>
      <c r="E127" s="9" t="s">
        <v>72</v>
      </c>
      <c r="F127" s="9">
        <v>47</v>
      </c>
      <c r="G127" s="42" t="s">
        <v>453</v>
      </c>
      <c r="H127" s="9" t="s">
        <v>74</v>
      </c>
      <c r="I127" s="9">
        <v>20181119</v>
      </c>
      <c r="J127" s="9" t="s">
        <v>90</v>
      </c>
      <c r="K127" s="9" t="s">
        <v>451</v>
      </c>
      <c r="L127" s="11" t="s">
        <v>77</v>
      </c>
      <c r="M127" s="9">
        <v>12</v>
      </c>
      <c r="N127" s="9">
        <v>1970</v>
      </c>
      <c r="O127" s="9">
        <f t="shared" si="9"/>
        <v>23640</v>
      </c>
    </row>
    <row r="128" s="20" customFormat="1" ht="30" customHeight="1" spans="1:15">
      <c r="A128" s="9">
        <v>124</v>
      </c>
      <c r="B128" s="9">
        <v>3</v>
      </c>
      <c r="C128" s="9" t="s">
        <v>48</v>
      </c>
      <c r="D128" s="9" t="s">
        <v>454</v>
      </c>
      <c r="E128" s="9" t="s">
        <v>95</v>
      </c>
      <c r="F128" s="9">
        <v>55</v>
      </c>
      <c r="G128" s="42" t="s">
        <v>455</v>
      </c>
      <c r="H128" s="9" t="s">
        <v>74</v>
      </c>
      <c r="I128" s="9">
        <v>20201208</v>
      </c>
      <c r="J128" s="9" t="s">
        <v>90</v>
      </c>
      <c r="K128" s="9" t="s">
        <v>451</v>
      </c>
      <c r="L128" s="11" t="s">
        <v>77</v>
      </c>
      <c r="M128" s="9">
        <v>12</v>
      </c>
      <c r="N128" s="9">
        <v>1970</v>
      </c>
      <c r="O128" s="9">
        <f t="shared" si="9"/>
        <v>23640</v>
      </c>
    </row>
    <row r="129" s="20" customFormat="1" ht="30" customHeight="1" spans="1:15">
      <c r="A129" s="9">
        <v>125</v>
      </c>
      <c r="B129" s="9">
        <v>4</v>
      </c>
      <c r="C129" s="9" t="s">
        <v>48</v>
      </c>
      <c r="D129" s="9" t="s">
        <v>456</v>
      </c>
      <c r="E129" s="9" t="s">
        <v>72</v>
      </c>
      <c r="F129" s="9">
        <v>49</v>
      </c>
      <c r="G129" s="42" t="s">
        <v>457</v>
      </c>
      <c r="H129" s="9" t="s">
        <v>74</v>
      </c>
      <c r="I129" s="9">
        <v>20210922</v>
      </c>
      <c r="J129" s="9" t="s">
        <v>90</v>
      </c>
      <c r="K129" s="9" t="s">
        <v>451</v>
      </c>
      <c r="L129" s="11" t="s">
        <v>458</v>
      </c>
      <c r="M129" s="9">
        <v>7</v>
      </c>
      <c r="N129" s="9">
        <v>1970</v>
      </c>
      <c r="O129" s="9">
        <f t="shared" si="9"/>
        <v>13790</v>
      </c>
    </row>
    <row r="130" s="20" customFormat="1" ht="30" customHeight="1" spans="1:15">
      <c r="A130" s="9">
        <v>126</v>
      </c>
      <c r="B130" s="9">
        <v>5</v>
      </c>
      <c r="C130" s="9" t="s">
        <v>48</v>
      </c>
      <c r="D130" s="9" t="s">
        <v>459</v>
      </c>
      <c r="E130" s="9" t="s">
        <v>95</v>
      </c>
      <c r="F130" s="9">
        <v>55</v>
      </c>
      <c r="G130" s="42" t="s">
        <v>460</v>
      </c>
      <c r="H130" s="9" t="s">
        <v>74</v>
      </c>
      <c r="I130" s="9">
        <v>20170106</v>
      </c>
      <c r="J130" s="9" t="s">
        <v>90</v>
      </c>
      <c r="K130" s="9" t="s">
        <v>451</v>
      </c>
      <c r="L130" s="11" t="s">
        <v>116</v>
      </c>
      <c r="M130" s="9">
        <v>2</v>
      </c>
      <c r="N130" s="9">
        <v>1970</v>
      </c>
      <c r="O130" s="9">
        <f t="shared" si="9"/>
        <v>3940</v>
      </c>
    </row>
    <row r="131" s="20" customFormat="1" ht="30" customHeight="1" spans="1:15">
      <c r="A131" s="9">
        <v>127</v>
      </c>
      <c r="B131" s="9">
        <v>6</v>
      </c>
      <c r="C131" s="9" t="s">
        <v>48</v>
      </c>
      <c r="D131" s="9" t="s">
        <v>461</v>
      </c>
      <c r="E131" s="9" t="s">
        <v>95</v>
      </c>
      <c r="F131" s="9">
        <v>52</v>
      </c>
      <c r="G131" s="42" t="s">
        <v>462</v>
      </c>
      <c r="H131" s="9" t="s">
        <v>74</v>
      </c>
      <c r="I131" s="9">
        <v>20220920</v>
      </c>
      <c r="J131" s="9" t="s">
        <v>90</v>
      </c>
      <c r="K131" s="9" t="s">
        <v>451</v>
      </c>
      <c r="L131" s="11" t="s">
        <v>77</v>
      </c>
      <c r="M131" s="9">
        <v>12</v>
      </c>
      <c r="N131" s="9">
        <v>1970</v>
      </c>
      <c r="O131" s="9">
        <f t="shared" si="9"/>
        <v>23640</v>
      </c>
    </row>
    <row r="132" s="20" customFormat="1" ht="30" customHeight="1" spans="1:15">
      <c r="A132" s="9">
        <v>128</v>
      </c>
      <c r="B132" s="9">
        <v>7</v>
      </c>
      <c r="C132" s="9" t="s">
        <v>48</v>
      </c>
      <c r="D132" s="9" t="s">
        <v>463</v>
      </c>
      <c r="E132" s="9" t="s">
        <v>95</v>
      </c>
      <c r="F132" s="9">
        <v>51</v>
      </c>
      <c r="G132" s="42" t="s">
        <v>464</v>
      </c>
      <c r="H132" s="9" t="s">
        <v>74</v>
      </c>
      <c r="I132" s="9">
        <v>20221228</v>
      </c>
      <c r="J132" s="9" t="s">
        <v>90</v>
      </c>
      <c r="K132" s="9" t="s">
        <v>465</v>
      </c>
      <c r="L132" s="11" t="s">
        <v>217</v>
      </c>
      <c r="M132" s="9">
        <v>11</v>
      </c>
      <c r="N132" s="9">
        <v>1970</v>
      </c>
      <c r="O132" s="9">
        <f t="shared" si="9"/>
        <v>21670</v>
      </c>
    </row>
    <row r="133" s="20" customFormat="1" ht="30" customHeight="1" spans="1:15">
      <c r="A133" s="9">
        <v>129</v>
      </c>
      <c r="B133" s="9">
        <v>8</v>
      </c>
      <c r="C133" s="9" t="s">
        <v>48</v>
      </c>
      <c r="D133" s="9" t="s">
        <v>466</v>
      </c>
      <c r="E133" s="9" t="s">
        <v>95</v>
      </c>
      <c r="F133" s="9">
        <v>51</v>
      </c>
      <c r="G133" s="42" t="s">
        <v>467</v>
      </c>
      <c r="H133" s="9" t="s">
        <v>74</v>
      </c>
      <c r="I133" s="9">
        <v>20230128</v>
      </c>
      <c r="J133" s="9" t="s">
        <v>90</v>
      </c>
      <c r="K133" s="9" t="s">
        <v>468</v>
      </c>
      <c r="L133" s="11" t="s">
        <v>217</v>
      </c>
      <c r="M133" s="9">
        <v>11</v>
      </c>
      <c r="N133" s="9">
        <v>1970</v>
      </c>
      <c r="O133" s="9">
        <f t="shared" si="9"/>
        <v>21670</v>
      </c>
    </row>
    <row r="134" s="20" customFormat="1" ht="30" customHeight="1" spans="1:15">
      <c r="A134" s="9">
        <v>130</v>
      </c>
      <c r="B134" s="9">
        <v>9</v>
      </c>
      <c r="C134" s="9" t="s">
        <v>48</v>
      </c>
      <c r="D134" s="9" t="s">
        <v>469</v>
      </c>
      <c r="E134" s="9" t="s">
        <v>95</v>
      </c>
      <c r="F134" s="9">
        <v>58</v>
      </c>
      <c r="G134" s="42" t="s">
        <v>470</v>
      </c>
      <c r="H134" s="9" t="s">
        <v>74</v>
      </c>
      <c r="I134" s="9">
        <v>20220216</v>
      </c>
      <c r="J134" s="9" t="s">
        <v>90</v>
      </c>
      <c r="K134" s="9" t="s">
        <v>465</v>
      </c>
      <c r="L134" s="11" t="s">
        <v>217</v>
      </c>
      <c r="M134" s="9">
        <v>11</v>
      </c>
      <c r="N134" s="9">
        <v>1970</v>
      </c>
      <c r="O134" s="9">
        <f t="shared" si="9"/>
        <v>21670</v>
      </c>
    </row>
    <row r="135" s="20" customFormat="1" ht="30" customHeight="1" spans="1:15">
      <c r="A135" s="9">
        <v>131</v>
      </c>
      <c r="B135" s="9">
        <v>10</v>
      </c>
      <c r="C135" s="9" t="s">
        <v>48</v>
      </c>
      <c r="D135" s="9" t="s">
        <v>471</v>
      </c>
      <c r="E135" s="9" t="s">
        <v>72</v>
      </c>
      <c r="F135" s="9">
        <v>44</v>
      </c>
      <c r="G135" s="42" t="s">
        <v>472</v>
      </c>
      <c r="H135" s="9" t="s">
        <v>74</v>
      </c>
      <c r="I135" s="9">
        <v>20220211</v>
      </c>
      <c r="J135" s="9" t="s">
        <v>90</v>
      </c>
      <c r="K135" s="9" t="s">
        <v>465</v>
      </c>
      <c r="L135" s="11" t="s">
        <v>217</v>
      </c>
      <c r="M135" s="9">
        <v>11</v>
      </c>
      <c r="N135" s="9">
        <v>1970</v>
      </c>
      <c r="O135" s="9">
        <f t="shared" si="9"/>
        <v>21670</v>
      </c>
    </row>
    <row r="136" s="20" customFormat="1" ht="30" customHeight="1" spans="1:15">
      <c r="A136" s="9">
        <v>132</v>
      </c>
      <c r="B136" s="9">
        <v>11</v>
      </c>
      <c r="C136" s="9" t="s">
        <v>48</v>
      </c>
      <c r="D136" s="9" t="s">
        <v>473</v>
      </c>
      <c r="E136" s="9" t="s">
        <v>72</v>
      </c>
      <c r="F136" s="9">
        <v>49</v>
      </c>
      <c r="G136" s="42" t="s">
        <v>474</v>
      </c>
      <c r="H136" s="9" t="s">
        <v>74</v>
      </c>
      <c r="I136" s="9">
        <v>20230112</v>
      </c>
      <c r="J136" s="9" t="s">
        <v>475</v>
      </c>
      <c r="K136" s="9" t="s">
        <v>468</v>
      </c>
      <c r="L136" s="11" t="s">
        <v>217</v>
      </c>
      <c r="M136" s="9">
        <v>11</v>
      </c>
      <c r="N136" s="9">
        <v>1970</v>
      </c>
      <c r="O136" s="9">
        <f t="shared" si="9"/>
        <v>21670</v>
      </c>
    </row>
    <row r="137" s="20" customFormat="1" ht="30" customHeight="1" spans="1:15">
      <c r="A137" s="9">
        <v>133</v>
      </c>
      <c r="B137" s="9">
        <v>12</v>
      </c>
      <c r="C137" s="9" t="s">
        <v>48</v>
      </c>
      <c r="D137" s="9" t="s">
        <v>476</v>
      </c>
      <c r="E137" s="9" t="s">
        <v>95</v>
      </c>
      <c r="F137" s="9">
        <v>52</v>
      </c>
      <c r="G137" s="42" t="s">
        <v>477</v>
      </c>
      <c r="H137" s="9" t="s">
        <v>74</v>
      </c>
      <c r="I137" s="9">
        <v>20230117</v>
      </c>
      <c r="J137" s="9" t="s">
        <v>90</v>
      </c>
      <c r="K137" s="9" t="s">
        <v>468</v>
      </c>
      <c r="L137" s="11" t="s">
        <v>217</v>
      </c>
      <c r="M137" s="9">
        <v>11</v>
      </c>
      <c r="N137" s="9">
        <v>1970</v>
      </c>
      <c r="O137" s="9">
        <f t="shared" si="9"/>
        <v>21670</v>
      </c>
    </row>
    <row r="138" s="20" customFormat="1" ht="30" customHeight="1" spans="1:15">
      <c r="A138" s="9">
        <v>134</v>
      </c>
      <c r="B138" s="9">
        <v>13</v>
      </c>
      <c r="C138" s="9" t="s">
        <v>48</v>
      </c>
      <c r="D138" s="9" t="s">
        <v>478</v>
      </c>
      <c r="E138" s="9" t="s">
        <v>95</v>
      </c>
      <c r="F138" s="9">
        <v>55</v>
      </c>
      <c r="G138" s="42" t="s">
        <v>479</v>
      </c>
      <c r="H138" s="9" t="s">
        <v>74</v>
      </c>
      <c r="I138" s="9">
        <v>20230119</v>
      </c>
      <c r="J138" s="9" t="s">
        <v>475</v>
      </c>
      <c r="K138" s="9" t="s">
        <v>468</v>
      </c>
      <c r="L138" s="11" t="s">
        <v>217</v>
      </c>
      <c r="M138" s="9">
        <v>11</v>
      </c>
      <c r="N138" s="9">
        <v>1970</v>
      </c>
      <c r="O138" s="9">
        <f t="shared" si="9"/>
        <v>21670</v>
      </c>
    </row>
    <row r="139" s="20" customFormat="1" ht="30" customHeight="1" spans="1:15">
      <c r="A139" s="9">
        <v>135</v>
      </c>
      <c r="B139" s="9">
        <v>14</v>
      </c>
      <c r="C139" s="9" t="s">
        <v>48</v>
      </c>
      <c r="D139" s="9" t="s">
        <v>480</v>
      </c>
      <c r="E139" s="9" t="s">
        <v>95</v>
      </c>
      <c r="F139" s="9">
        <v>51</v>
      </c>
      <c r="G139" s="42" t="s">
        <v>481</v>
      </c>
      <c r="H139" s="9" t="s">
        <v>74</v>
      </c>
      <c r="I139" s="9">
        <v>20230410</v>
      </c>
      <c r="J139" s="9" t="s">
        <v>90</v>
      </c>
      <c r="K139" s="9" t="s">
        <v>482</v>
      </c>
      <c r="L139" s="11" t="s">
        <v>298</v>
      </c>
      <c r="M139" s="9">
        <v>5</v>
      </c>
      <c r="N139" s="9">
        <v>1970</v>
      </c>
      <c r="O139" s="9">
        <f t="shared" si="9"/>
        <v>9850</v>
      </c>
    </row>
    <row r="140" ht="30" customHeight="1" spans="1:15">
      <c r="A140" s="9">
        <v>136</v>
      </c>
      <c r="B140" s="9">
        <v>1</v>
      </c>
      <c r="C140" s="9" t="s">
        <v>49</v>
      </c>
      <c r="D140" s="9" t="s">
        <v>483</v>
      </c>
      <c r="E140" s="9" t="s">
        <v>72</v>
      </c>
      <c r="F140" s="9">
        <v>30</v>
      </c>
      <c r="G140" s="42" t="s">
        <v>484</v>
      </c>
      <c r="H140" s="9" t="s">
        <v>100</v>
      </c>
      <c r="I140" s="9">
        <v>20230228</v>
      </c>
      <c r="J140" s="9" t="s">
        <v>431</v>
      </c>
      <c r="K140" s="9" t="s">
        <v>485</v>
      </c>
      <c r="L140" s="11" t="s">
        <v>167</v>
      </c>
      <c r="M140" s="9">
        <v>9</v>
      </c>
      <c r="N140" s="9">
        <v>1970</v>
      </c>
      <c r="O140" s="9">
        <f t="shared" ref="O140:O149" si="10">M140*N140</f>
        <v>17730</v>
      </c>
    </row>
    <row r="141" ht="30" customHeight="1" spans="1:15">
      <c r="A141" s="9">
        <v>137</v>
      </c>
      <c r="B141" s="9">
        <v>1</v>
      </c>
      <c r="C141" s="9" t="s">
        <v>50</v>
      </c>
      <c r="D141" s="9" t="s">
        <v>486</v>
      </c>
      <c r="E141" s="9" t="s">
        <v>72</v>
      </c>
      <c r="F141" s="9">
        <v>24</v>
      </c>
      <c r="G141" s="42" t="s">
        <v>487</v>
      </c>
      <c r="H141" s="9" t="s">
        <v>100</v>
      </c>
      <c r="I141" s="9">
        <v>20210922</v>
      </c>
      <c r="J141" s="9" t="s">
        <v>230</v>
      </c>
      <c r="K141" s="9" t="s">
        <v>488</v>
      </c>
      <c r="L141" s="11" t="s">
        <v>77</v>
      </c>
      <c r="M141" s="9">
        <v>12</v>
      </c>
      <c r="N141" s="9">
        <v>1970</v>
      </c>
      <c r="O141" s="9">
        <f t="shared" si="10"/>
        <v>23640</v>
      </c>
    </row>
    <row r="142" ht="30" customHeight="1" spans="1:15">
      <c r="A142" s="9">
        <v>138</v>
      </c>
      <c r="B142" s="9">
        <v>2</v>
      </c>
      <c r="C142" s="9" t="s">
        <v>50</v>
      </c>
      <c r="D142" s="9" t="s">
        <v>489</v>
      </c>
      <c r="E142" s="9" t="s">
        <v>72</v>
      </c>
      <c r="F142" s="9">
        <v>24</v>
      </c>
      <c r="G142" s="42" t="s">
        <v>490</v>
      </c>
      <c r="H142" s="9" t="s">
        <v>100</v>
      </c>
      <c r="I142" s="9">
        <v>20211115</v>
      </c>
      <c r="J142" s="9" t="s">
        <v>491</v>
      </c>
      <c r="K142" s="9" t="s">
        <v>492</v>
      </c>
      <c r="L142" s="11" t="s">
        <v>77</v>
      </c>
      <c r="M142" s="9">
        <v>12</v>
      </c>
      <c r="N142" s="9">
        <v>1970</v>
      </c>
      <c r="O142" s="9">
        <f t="shared" si="10"/>
        <v>23640</v>
      </c>
    </row>
    <row r="143" ht="30" customHeight="1" spans="1:15">
      <c r="A143" s="9">
        <v>139</v>
      </c>
      <c r="B143" s="9">
        <v>3</v>
      </c>
      <c r="C143" s="9" t="s">
        <v>50</v>
      </c>
      <c r="D143" s="9" t="s">
        <v>493</v>
      </c>
      <c r="E143" s="9" t="s">
        <v>95</v>
      </c>
      <c r="F143" s="9">
        <v>25</v>
      </c>
      <c r="G143" s="42" t="s">
        <v>494</v>
      </c>
      <c r="H143" s="9" t="s">
        <v>100</v>
      </c>
      <c r="I143" s="9">
        <v>20211115</v>
      </c>
      <c r="J143" s="9" t="s">
        <v>495</v>
      </c>
      <c r="K143" s="9" t="s">
        <v>263</v>
      </c>
      <c r="L143" s="11" t="s">
        <v>378</v>
      </c>
      <c r="M143" s="9">
        <v>9</v>
      </c>
      <c r="N143" s="9">
        <v>1970</v>
      </c>
      <c r="O143" s="9">
        <f t="shared" si="10"/>
        <v>17730</v>
      </c>
    </row>
    <row r="144" ht="30" customHeight="1" spans="1:15">
      <c r="A144" s="9">
        <v>140</v>
      </c>
      <c r="B144" s="9">
        <v>4</v>
      </c>
      <c r="C144" s="9" t="s">
        <v>50</v>
      </c>
      <c r="D144" s="9" t="s">
        <v>496</v>
      </c>
      <c r="E144" s="9" t="s">
        <v>72</v>
      </c>
      <c r="F144" s="9">
        <v>45</v>
      </c>
      <c r="G144" s="42" t="s">
        <v>497</v>
      </c>
      <c r="H144" s="9" t="s">
        <v>74</v>
      </c>
      <c r="I144" s="9">
        <v>20220112</v>
      </c>
      <c r="J144" s="9" t="s">
        <v>498</v>
      </c>
      <c r="K144" s="9" t="s">
        <v>499</v>
      </c>
      <c r="L144" s="11" t="s">
        <v>77</v>
      </c>
      <c r="M144" s="9">
        <v>12</v>
      </c>
      <c r="N144" s="9">
        <v>1970</v>
      </c>
      <c r="O144" s="9">
        <f t="shared" si="10"/>
        <v>23640</v>
      </c>
    </row>
    <row r="145" ht="30" customHeight="1" spans="1:15">
      <c r="A145" s="9">
        <v>141</v>
      </c>
      <c r="B145" s="9">
        <v>5</v>
      </c>
      <c r="C145" s="9" t="s">
        <v>50</v>
      </c>
      <c r="D145" s="9" t="s">
        <v>500</v>
      </c>
      <c r="E145" s="9" t="s">
        <v>72</v>
      </c>
      <c r="F145" s="9">
        <v>42</v>
      </c>
      <c r="G145" s="42" t="s">
        <v>501</v>
      </c>
      <c r="H145" s="9" t="s">
        <v>74</v>
      </c>
      <c r="I145" s="9">
        <v>20220418</v>
      </c>
      <c r="J145" s="9" t="s">
        <v>498</v>
      </c>
      <c r="K145" s="9" t="s">
        <v>502</v>
      </c>
      <c r="L145" s="11" t="s">
        <v>77</v>
      </c>
      <c r="M145" s="9">
        <v>12</v>
      </c>
      <c r="N145" s="9">
        <v>1970</v>
      </c>
      <c r="O145" s="9">
        <f t="shared" si="10"/>
        <v>23640</v>
      </c>
    </row>
    <row r="146" ht="30" customHeight="1" spans="1:15">
      <c r="A146" s="9">
        <v>142</v>
      </c>
      <c r="B146" s="9">
        <v>1</v>
      </c>
      <c r="C146" s="9" t="s">
        <v>51</v>
      </c>
      <c r="D146" s="9" t="s">
        <v>503</v>
      </c>
      <c r="E146" s="9" t="s">
        <v>95</v>
      </c>
      <c r="F146" s="9">
        <v>52</v>
      </c>
      <c r="G146" s="42" t="s">
        <v>504</v>
      </c>
      <c r="H146" s="9" t="s">
        <v>74</v>
      </c>
      <c r="I146" s="9">
        <v>20210510</v>
      </c>
      <c r="J146" s="9" t="s">
        <v>234</v>
      </c>
      <c r="K146" s="9" t="s">
        <v>110</v>
      </c>
      <c r="L146" s="11" t="s">
        <v>505</v>
      </c>
      <c r="M146" s="9">
        <v>4</v>
      </c>
      <c r="N146" s="9">
        <v>1970</v>
      </c>
      <c r="O146" s="9">
        <f t="shared" si="10"/>
        <v>7880</v>
      </c>
    </row>
    <row r="147" ht="30" customHeight="1" spans="1:15">
      <c r="A147" s="9">
        <v>143</v>
      </c>
      <c r="B147" s="9">
        <v>2</v>
      </c>
      <c r="C147" s="9" t="s">
        <v>51</v>
      </c>
      <c r="D147" s="9" t="s">
        <v>506</v>
      </c>
      <c r="E147" s="9" t="s">
        <v>95</v>
      </c>
      <c r="F147" s="9">
        <v>53</v>
      </c>
      <c r="G147" s="42" t="s">
        <v>507</v>
      </c>
      <c r="H147" s="9" t="s">
        <v>74</v>
      </c>
      <c r="I147" s="9">
        <v>20210510</v>
      </c>
      <c r="J147" s="9" t="s">
        <v>124</v>
      </c>
      <c r="K147" s="9" t="s">
        <v>508</v>
      </c>
      <c r="L147" s="11" t="s">
        <v>116</v>
      </c>
      <c r="M147" s="9">
        <v>2</v>
      </c>
      <c r="N147" s="9">
        <v>1970</v>
      </c>
      <c r="O147" s="9">
        <f t="shared" si="10"/>
        <v>3940</v>
      </c>
    </row>
    <row r="148" ht="30" customHeight="1" spans="1:15">
      <c r="A148" s="9">
        <v>144</v>
      </c>
      <c r="B148" s="9">
        <v>3</v>
      </c>
      <c r="C148" s="9" t="s">
        <v>51</v>
      </c>
      <c r="D148" s="9" t="s">
        <v>509</v>
      </c>
      <c r="E148" s="9" t="s">
        <v>72</v>
      </c>
      <c r="F148" s="9">
        <v>41</v>
      </c>
      <c r="G148" s="42" t="s">
        <v>510</v>
      </c>
      <c r="H148" s="9" t="s">
        <v>74</v>
      </c>
      <c r="I148" s="9">
        <v>20230116</v>
      </c>
      <c r="J148" s="9" t="s">
        <v>124</v>
      </c>
      <c r="K148" s="9" t="s">
        <v>511</v>
      </c>
      <c r="L148" s="11" t="s">
        <v>126</v>
      </c>
      <c r="M148" s="9">
        <v>10</v>
      </c>
      <c r="N148" s="9">
        <v>1970</v>
      </c>
      <c r="O148" s="9">
        <f t="shared" si="10"/>
        <v>19700</v>
      </c>
    </row>
    <row r="149" ht="30" customHeight="1" spans="1:15">
      <c r="A149" s="9">
        <v>145</v>
      </c>
      <c r="B149" s="9">
        <v>1</v>
      </c>
      <c r="C149" s="9" t="s">
        <v>52</v>
      </c>
      <c r="D149" s="9" t="s">
        <v>512</v>
      </c>
      <c r="E149" s="9" t="s">
        <v>95</v>
      </c>
      <c r="F149" s="9">
        <v>23</v>
      </c>
      <c r="G149" s="42" t="s">
        <v>513</v>
      </c>
      <c r="H149" s="9" t="s">
        <v>100</v>
      </c>
      <c r="I149" s="9">
        <v>20230714</v>
      </c>
      <c r="J149" s="9" t="s">
        <v>514</v>
      </c>
      <c r="K149" s="9" t="s">
        <v>515</v>
      </c>
      <c r="L149" s="11" t="s">
        <v>516</v>
      </c>
      <c r="M149" s="9">
        <v>1</v>
      </c>
      <c r="N149" s="9">
        <v>1970</v>
      </c>
      <c r="O149" s="9">
        <v>1970</v>
      </c>
    </row>
    <row r="150" ht="30" customHeight="1" spans="1:15">
      <c r="A150" s="9">
        <v>146</v>
      </c>
      <c r="B150" s="9">
        <v>1</v>
      </c>
      <c r="C150" s="13" t="s">
        <v>53</v>
      </c>
      <c r="D150" s="13" t="s">
        <v>517</v>
      </c>
      <c r="E150" s="13" t="s">
        <v>95</v>
      </c>
      <c r="F150" s="13">
        <v>28</v>
      </c>
      <c r="G150" s="43" t="s">
        <v>518</v>
      </c>
      <c r="H150" s="13" t="s">
        <v>407</v>
      </c>
      <c r="I150" s="13">
        <v>20161024</v>
      </c>
      <c r="J150" s="13" t="s">
        <v>241</v>
      </c>
      <c r="K150" s="13" t="s">
        <v>519</v>
      </c>
      <c r="L150" s="11" t="s">
        <v>421</v>
      </c>
      <c r="M150" s="9">
        <v>1</v>
      </c>
      <c r="N150" s="9">
        <v>1970</v>
      </c>
      <c r="O150" s="9">
        <v>1970</v>
      </c>
    </row>
    <row r="151" s="19" customFormat="1" ht="30" customHeight="1" spans="1:15">
      <c r="A151" s="9">
        <v>147</v>
      </c>
      <c r="B151" s="9">
        <v>1</v>
      </c>
      <c r="C151" s="13" t="s">
        <v>54</v>
      </c>
      <c r="D151" s="13" t="s">
        <v>520</v>
      </c>
      <c r="E151" s="13" t="s">
        <v>72</v>
      </c>
      <c r="F151" s="13">
        <v>42</v>
      </c>
      <c r="G151" s="43" t="s">
        <v>521</v>
      </c>
      <c r="H151" s="13" t="s">
        <v>74</v>
      </c>
      <c r="I151" s="13">
        <v>20230206</v>
      </c>
      <c r="J151" s="13" t="s">
        <v>522</v>
      </c>
      <c r="K151" s="13" t="s">
        <v>523</v>
      </c>
      <c r="L151" s="11" t="s">
        <v>126</v>
      </c>
      <c r="M151" s="9">
        <v>10</v>
      </c>
      <c r="N151" s="9">
        <v>1970</v>
      </c>
      <c r="O151" s="9">
        <f t="shared" ref="O151:O153" si="11">M151*N151</f>
        <v>19700</v>
      </c>
    </row>
    <row r="152" s="19" customFormat="1" ht="30" customHeight="1" spans="1:15">
      <c r="A152" s="9">
        <v>148</v>
      </c>
      <c r="B152" s="9">
        <v>2</v>
      </c>
      <c r="C152" s="13" t="s">
        <v>54</v>
      </c>
      <c r="D152" s="9" t="s">
        <v>524</v>
      </c>
      <c r="E152" s="9" t="s">
        <v>95</v>
      </c>
      <c r="F152" s="9">
        <v>24</v>
      </c>
      <c r="G152" s="42" t="s">
        <v>525</v>
      </c>
      <c r="H152" s="9" t="s">
        <v>100</v>
      </c>
      <c r="I152" s="9">
        <v>20230724</v>
      </c>
      <c r="J152" s="13" t="s">
        <v>526</v>
      </c>
      <c r="K152" s="9" t="s">
        <v>527</v>
      </c>
      <c r="L152" s="11" t="s">
        <v>298</v>
      </c>
      <c r="M152" s="9">
        <v>5</v>
      </c>
      <c r="N152" s="9">
        <v>1970</v>
      </c>
      <c r="O152" s="9">
        <f t="shared" si="11"/>
        <v>9850</v>
      </c>
    </row>
    <row r="153" s="19" customFormat="1" ht="30" customHeight="1" spans="1:15">
      <c r="A153" s="9">
        <v>149</v>
      </c>
      <c r="B153" s="9">
        <v>3</v>
      </c>
      <c r="C153" s="13" t="s">
        <v>54</v>
      </c>
      <c r="D153" s="9" t="s">
        <v>528</v>
      </c>
      <c r="E153" s="9" t="s">
        <v>72</v>
      </c>
      <c r="F153" s="9">
        <v>23</v>
      </c>
      <c r="G153" s="42" t="s">
        <v>529</v>
      </c>
      <c r="H153" s="9" t="s">
        <v>100</v>
      </c>
      <c r="I153" s="9">
        <v>20230914</v>
      </c>
      <c r="J153" s="13" t="s">
        <v>522</v>
      </c>
      <c r="K153" s="9" t="s">
        <v>306</v>
      </c>
      <c r="L153" s="11" t="s">
        <v>307</v>
      </c>
      <c r="M153" s="9">
        <v>3</v>
      </c>
      <c r="N153" s="9">
        <v>1970</v>
      </c>
      <c r="O153" s="9">
        <f t="shared" si="11"/>
        <v>5910</v>
      </c>
    </row>
    <row r="156" spans="1:2">
      <c r="A156" s="17"/>
      <c r="B156" s="17"/>
    </row>
    <row r="157" spans="1:2">
      <c r="A157" s="17"/>
      <c r="B157" s="17"/>
    </row>
    <row r="158" spans="1:2">
      <c r="A158" s="17"/>
      <c r="B158" s="17"/>
    </row>
    <row r="159" spans="1:2">
      <c r="A159" s="17"/>
      <c r="B159" s="17"/>
    </row>
    <row r="160" spans="1:2">
      <c r="A160" s="17"/>
      <c r="B160" s="17"/>
    </row>
    <row r="161" spans="1:2">
      <c r="A161" s="17"/>
      <c r="B161" s="17"/>
    </row>
    <row r="162" spans="1:2">
      <c r="A162" s="17"/>
      <c r="B162" s="17"/>
    </row>
    <row r="163" spans="1:2">
      <c r="A163" s="17"/>
      <c r="B163" s="17"/>
    </row>
    <row r="164" spans="1:2">
      <c r="A164" s="17"/>
      <c r="B164" s="17"/>
    </row>
    <row r="165" spans="1:2">
      <c r="A165" s="17"/>
      <c r="B165" s="17"/>
    </row>
    <row r="166" spans="1:2">
      <c r="A166" s="17"/>
      <c r="B166" s="17"/>
    </row>
    <row r="167" spans="1:2">
      <c r="A167" s="17"/>
      <c r="B167" s="17"/>
    </row>
    <row r="168" spans="1:2">
      <c r="A168" s="17"/>
      <c r="B168" s="17"/>
    </row>
    <row r="169" spans="1:2">
      <c r="A169" s="17"/>
      <c r="B169" s="17"/>
    </row>
    <row r="170" spans="1:2">
      <c r="A170" s="17"/>
      <c r="B170" s="17"/>
    </row>
    <row r="171" spans="1:2">
      <c r="A171" s="17"/>
      <c r="B171" s="17"/>
    </row>
    <row r="172" spans="1:2">
      <c r="A172" s="17"/>
      <c r="B172" s="17"/>
    </row>
    <row r="173" spans="1:2">
      <c r="A173" s="17"/>
      <c r="B173" s="17"/>
    </row>
    <row r="174" spans="1:2">
      <c r="A174" s="17"/>
      <c r="B174" s="17"/>
    </row>
    <row r="175" spans="1:2">
      <c r="A175" s="17"/>
      <c r="B175" s="17"/>
    </row>
    <row r="176" spans="1:2">
      <c r="A176" s="17"/>
      <c r="B176" s="17"/>
    </row>
    <row r="177" spans="1:2">
      <c r="A177" s="17"/>
      <c r="B177" s="17"/>
    </row>
    <row r="178" spans="1:2">
      <c r="A178" s="17"/>
      <c r="B178" s="17"/>
    </row>
    <row r="179" spans="1:2">
      <c r="A179" s="17"/>
      <c r="B179" s="17"/>
    </row>
    <row r="180" spans="1:2">
      <c r="A180" s="17"/>
      <c r="B180" s="17"/>
    </row>
    <row r="181" spans="1:2">
      <c r="A181" s="17"/>
      <c r="B181" s="17"/>
    </row>
    <row r="182" spans="1:2">
      <c r="A182" s="17"/>
      <c r="B182" s="17"/>
    </row>
    <row r="183" spans="1:2">
      <c r="A183" s="17"/>
      <c r="B183" s="17"/>
    </row>
    <row r="184" spans="1:2">
      <c r="A184" s="17"/>
      <c r="B184" s="17"/>
    </row>
    <row r="185" spans="1:2">
      <c r="A185" s="17"/>
      <c r="B185" s="17"/>
    </row>
    <row r="186" spans="1:2">
      <c r="A186" s="17"/>
      <c r="B186" s="17"/>
    </row>
    <row r="187" spans="1:2">
      <c r="A187" s="17"/>
      <c r="B187" s="17"/>
    </row>
    <row r="188" spans="1:2">
      <c r="A188" s="17"/>
      <c r="B188" s="17"/>
    </row>
  </sheetData>
  <mergeCells count="14">
    <mergeCell ref="A1:C1"/>
    <mergeCell ref="A2:O2"/>
    <mergeCell ref="L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51388888888889" right="0.751388888888889" top="1" bottom="1" header="0.5" footer="0.5"/>
  <pageSetup paperSize="9" scale="65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88"/>
  <sheetViews>
    <sheetView zoomScale="70" zoomScaleNormal="70" workbookViewId="0">
      <pane xSplit="6" ySplit="4" topLeftCell="G5" activePane="bottomRight" state="frozen"/>
      <selection/>
      <selection pane="topRight"/>
      <selection pane="bottomLeft"/>
      <selection pane="bottomRight" activeCell="L1" sqref="L$1:L$1048576"/>
    </sheetView>
  </sheetViews>
  <sheetFormatPr defaultColWidth="8.71681415929203" defaultRowHeight="20" customHeight="1"/>
  <cols>
    <col min="1" max="1" width="4" style="2" customWidth="1"/>
    <col min="2" max="2" width="3.87610619469027" style="2" customWidth="1"/>
    <col min="3" max="3" width="26.9026548672566" style="2" customWidth="1"/>
    <col min="4" max="4" width="7" style="3" customWidth="1"/>
    <col min="5" max="5" width="4.3716814159292" style="2" customWidth="1"/>
    <col min="6" max="6" width="4.3716814159292" style="3" customWidth="1"/>
    <col min="7" max="7" width="18.2477876106195" style="3" customWidth="1"/>
    <col min="8" max="8" width="15" style="3" customWidth="1"/>
    <col min="9" max="9" width="11.5044247787611" style="3" customWidth="1"/>
    <col min="10" max="10" width="11.7522123893805" style="3" customWidth="1"/>
    <col min="11" max="11" width="22.3716814159292" style="3" customWidth="1"/>
    <col min="12" max="12" width="11.0619469026549" style="3" customWidth="1"/>
    <col min="13" max="13" width="10.8849557522124" style="4" customWidth="1"/>
    <col min="14" max="14" width="11.7787610619469" style="3" customWidth="1"/>
    <col min="15" max="15" width="11.070796460177" style="2" customWidth="1"/>
    <col min="16" max="16" width="11.6017699115044" style="3" customWidth="1"/>
    <col min="17" max="17" width="10.1681415929204" style="2" customWidth="1"/>
    <col min="18" max="16384" width="8.71681415929203" style="2"/>
  </cols>
  <sheetData>
    <row r="1" ht="34" customHeight="1" spans="1:17">
      <c r="A1" s="5" t="s">
        <v>530</v>
      </c>
      <c r="B1" s="5"/>
      <c r="C1" s="5"/>
      <c r="D1" s="6"/>
      <c r="E1" s="7"/>
      <c r="F1" s="6"/>
      <c r="G1" s="6"/>
      <c r="H1" s="6"/>
      <c r="I1" s="6"/>
      <c r="J1" s="6"/>
      <c r="K1" s="6"/>
      <c r="L1" s="6"/>
      <c r="M1" s="10"/>
      <c r="N1" s="6"/>
      <c r="O1" s="7"/>
      <c r="P1" s="6"/>
      <c r="Q1" s="7"/>
    </row>
    <row r="2" ht="33" customHeight="1" spans="1:17">
      <c r="A2" s="8" t="s">
        <v>531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40" customHeight="1" spans="1:17">
      <c r="A3" s="9" t="s">
        <v>57</v>
      </c>
      <c r="B3" s="9" t="s">
        <v>57</v>
      </c>
      <c r="C3" s="9" t="s">
        <v>58</v>
      </c>
      <c r="D3" s="9" t="s">
        <v>59</v>
      </c>
      <c r="E3" s="9" t="s">
        <v>60</v>
      </c>
      <c r="F3" s="9" t="s">
        <v>61</v>
      </c>
      <c r="G3" s="9" t="s">
        <v>62</v>
      </c>
      <c r="H3" s="9" t="s">
        <v>63</v>
      </c>
      <c r="I3" s="9" t="s">
        <v>64</v>
      </c>
      <c r="J3" s="9" t="s">
        <v>65</v>
      </c>
      <c r="K3" s="9" t="s">
        <v>66</v>
      </c>
      <c r="L3" s="9" t="s">
        <v>5</v>
      </c>
      <c r="M3" s="9"/>
      <c r="N3" s="9"/>
      <c r="O3" s="9"/>
      <c r="P3" s="9"/>
      <c r="Q3" s="9"/>
    </row>
    <row r="4" ht="40" customHeight="1" spans="1:17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1" t="s">
        <v>67</v>
      </c>
      <c r="M4" s="9" t="s">
        <v>68</v>
      </c>
      <c r="N4" s="9" t="s">
        <v>532</v>
      </c>
      <c r="O4" s="9" t="s">
        <v>533</v>
      </c>
      <c r="P4" s="9" t="s">
        <v>534</v>
      </c>
      <c r="Q4" s="9" t="s">
        <v>535</v>
      </c>
    </row>
    <row r="5" ht="40" customHeight="1" spans="1:17">
      <c r="A5" s="9">
        <v>1</v>
      </c>
      <c r="B5" s="9">
        <v>1</v>
      </c>
      <c r="C5" s="9" t="s">
        <v>13</v>
      </c>
      <c r="D5" s="9" t="s">
        <v>71</v>
      </c>
      <c r="E5" s="9" t="s">
        <v>72</v>
      </c>
      <c r="F5" s="9">
        <v>48</v>
      </c>
      <c r="G5" s="42" t="s">
        <v>73</v>
      </c>
      <c r="H5" s="9" t="s">
        <v>74</v>
      </c>
      <c r="I5" s="9">
        <v>20201221</v>
      </c>
      <c r="J5" s="9" t="s">
        <v>75</v>
      </c>
      <c r="K5" s="9" t="s">
        <v>76</v>
      </c>
      <c r="L5" s="11" t="s">
        <v>77</v>
      </c>
      <c r="M5" s="9">
        <v>12</v>
      </c>
      <c r="N5" s="9">
        <v>8152.32</v>
      </c>
      <c r="O5" s="9">
        <f t="shared" ref="O5:O11" si="0">5885*0.07*12</f>
        <v>4943.4</v>
      </c>
      <c r="P5" s="9">
        <v>266.04</v>
      </c>
      <c r="Q5" s="9">
        <f t="shared" ref="Q5:Q11" si="1">N5+O5+P5</f>
        <v>13361.76</v>
      </c>
    </row>
    <row r="6" ht="40" customHeight="1" spans="1:17">
      <c r="A6" s="9">
        <v>2</v>
      </c>
      <c r="B6" s="9">
        <v>2</v>
      </c>
      <c r="C6" s="9" t="s">
        <v>13</v>
      </c>
      <c r="D6" s="9" t="s">
        <v>78</v>
      </c>
      <c r="E6" s="9" t="s">
        <v>72</v>
      </c>
      <c r="F6" s="9">
        <v>46</v>
      </c>
      <c r="G6" s="42" t="s">
        <v>79</v>
      </c>
      <c r="H6" s="9" t="s">
        <v>74</v>
      </c>
      <c r="I6" s="9">
        <v>20201229</v>
      </c>
      <c r="J6" s="9" t="s">
        <v>75</v>
      </c>
      <c r="K6" s="9" t="s">
        <v>76</v>
      </c>
      <c r="L6" s="11" t="s">
        <v>77</v>
      </c>
      <c r="M6" s="9">
        <v>12</v>
      </c>
      <c r="N6" s="9">
        <v>8152.32</v>
      </c>
      <c r="O6" s="9">
        <f t="shared" si="0"/>
        <v>4943.4</v>
      </c>
      <c r="P6" s="9">
        <v>266.04</v>
      </c>
      <c r="Q6" s="9">
        <f t="shared" si="1"/>
        <v>13361.76</v>
      </c>
    </row>
    <row r="7" ht="40" customHeight="1" spans="1:17">
      <c r="A7" s="9">
        <v>3</v>
      </c>
      <c r="B7" s="9">
        <v>3</v>
      </c>
      <c r="C7" s="9" t="s">
        <v>13</v>
      </c>
      <c r="D7" s="9" t="s">
        <v>80</v>
      </c>
      <c r="E7" s="9" t="s">
        <v>72</v>
      </c>
      <c r="F7" s="9">
        <v>49</v>
      </c>
      <c r="G7" s="42" t="s">
        <v>81</v>
      </c>
      <c r="H7" s="9" t="s">
        <v>74</v>
      </c>
      <c r="I7" s="9">
        <v>20201218</v>
      </c>
      <c r="J7" s="9" t="s">
        <v>75</v>
      </c>
      <c r="K7" s="9" t="s">
        <v>76</v>
      </c>
      <c r="L7" s="11" t="s">
        <v>82</v>
      </c>
      <c r="M7" s="9">
        <v>6</v>
      </c>
      <c r="N7" s="9">
        <v>3908.16</v>
      </c>
      <c r="O7" s="9">
        <f>5645*0.07*5+5885*0.07</f>
        <v>2387.7</v>
      </c>
      <c r="P7" s="9">
        <v>131.04</v>
      </c>
      <c r="Q7" s="9">
        <f t="shared" si="1"/>
        <v>6426.9</v>
      </c>
    </row>
    <row r="8" ht="40" customHeight="1" spans="1:17">
      <c r="A8" s="9">
        <v>4</v>
      </c>
      <c r="B8" s="9">
        <v>4</v>
      </c>
      <c r="C8" s="9" t="s">
        <v>13</v>
      </c>
      <c r="D8" s="9" t="s">
        <v>83</v>
      </c>
      <c r="E8" s="9" t="s">
        <v>72</v>
      </c>
      <c r="F8" s="9">
        <v>42</v>
      </c>
      <c r="G8" s="42" t="s">
        <v>84</v>
      </c>
      <c r="H8" s="9" t="s">
        <v>74</v>
      </c>
      <c r="I8" s="9">
        <v>20211222</v>
      </c>
      <c r="J8" s="9" t="s">
        <v>85</v>
      </c>
      <c r="K8" s="9" t="s">
        <v>76</v>
      </c>
      <c r="L8" s="11" t="s">
        <v>77</v>
      </c>
      <c r="M8" s="9">
        <v>12</v>
      </c>
      <c r="N8" s="9">
        <v>8152.32</v>
      </c>
      <c r="O8" s="9">
        <f t="shared" si="0"/>
        <v>4943.4</v>
      </c>
      <c r="P8" s="9">
        <v>266.04</v>
      </c>
      <c r="Q8" s="9">
        <f t="shared" si="1"/>
        <v>13361.76</v>
      </c>
    </row>
    <row r="9" ht="40" customHeight="1" spans="1:17">
      <c r="A9" s="9">
        <v>5</v>
      </c>
      <c r="B9" s="9">
        <v>5</v>
      </c>
      <c r="C9" s="9" t="s">
        <v>13</v>
      </c>
      <c r="D9" s="9" t="s">
        <v>86</v>
      </c>
      <c r="E9" s="9" t="s">
        <v>72</v>
      </c>
      <c r="F9" s="9">
        <v>44</v>
      </c>
      <c r="G9" s="42" t="s">
        <v>87</v>
      </c>
      <c r="H9" s="9" t="s">
        <v>74</v>
      </c>
      <c r="I9" s="9">
        <v>20211115</v>
      </c>
      <c r="J9" s="9" t="s">
        <v>85</v>
      </c>
      <c r="K9" s="9" t="s">
        <v>76</v>
      </c>
      <c r="L9" s="11" t="s">
        <v>77</v>
      </c>
      <c r="M9" s="9">
        <v>12</v>
      </c>
      <c r="N9" s="9">
        <v>8152.32</v>
      </c>
      <c r="O9" s="9">
        <f t="shared" si="0"/>
        <v>4943.4</v>
      </c>
      <c r="P9" s="9">
        <v>266.04</v>
      </c>
      <c r="Q9" s="9">
        <f t="shared" si="1"/>
        <v>13361.76</v>
      </c>
    </row>
    <row r="10" ht="40" customHeight="1" spans="1:17">
      <c r="A10" s="9">
        <v>6</v>
      </c>
      <c r="B10" s="9">
        <v>6</v>
      </c>
      <c r="C10" s="9" t="s">
        <v>13</v>
      </c>
      <c r="D10" s="9" t="s">
        <v>88</v>
      </c>
      <c r="E10" s="9" t="s">
        <v>72</v>
      </c>
      <c r="F10" s="9">
        <v>41</v>
      </c>
      <c r="G10" s="42" t="s">
        <v>89</v>
      </c>
      <c r="H10" s="9" t="s">
        <v>74</v>
      </c>
      <c r="I10" s="9">
        <v>20230104</v>
      </c>
      <c r="J10" s="9" t="s">
        <v>90</v>
      </c>
      <c r="K10" s="9" t="s">
        <v>91</v>
      </c>
      <c r="L10" s="11" t="s">
        <v>77</v>
      </c>
      <c r="M10" s="9">
        <v>12</v>
      </c>
      <c r="N10" s="9">
        <v>8152.32</v>
      </c>
      <c r="O10" s="9">
        <f t="shared" si="0"/>
        <v>4943.4</v>
      </c>
      <c r="P10" s="9">
        <v>266.04</v>
      </c>
      <c r="Q10" s="9">
        <f t="shared" si="1"/>
        <v>13361.76</v>
      </c>
    </row>
    <row r="11" ht="40" customHeight="1" spans="1:17">
      <c r="A11" s="9">
        <v>7</v>
      </c>
      <c r="B11" s="9">
        <v>7</v>
      </c>
      <c r="C11" s="9" t="s">
        <v>13</v>
      </c>
      <c r="D11" s="9" t="s">
        <v>92</v>
      </c>
      <c r="E11" s="9" t="s">
        <v>72</v>
      </c>
      <c r="F11" s="9">
        <v>49</v>
      </c>
      <c r="G11" s="42" t="s">
        <v>93</v>
      </c>
      <c r="H11" s="9" t="s">
        <v>74</v>
      </c>
      <c r="I11" s="9">
        <v>20230104</v>
      </c>
      <c r="J11" s="9" t="s">
        <v>85</v>
      </c>
      <c r="K11" s="9" t="s">
        <v>91</v>
      </c>
      <c r="L11" s="11" t="s">
        <v>77</v>
      </c>
      <c r="M11" s="9">
        <v>12</v>
      </c>
      <c r="N11" s="9">
        <v>8152.32</v>
      </c>
      <c r="O11" s="9">
        <f t="shared" si="0"/>
        <v>4943.4</v>
      </c>
      <c r="P11" s="9">
        <v>266.04</v>
      </c>
      <c r="Q11" s="9">
        <f t="shared" si="1"/>
        <v>13361.76</v>
      </c>
    </row>
    <row r="12" ht="40" customHeight="1" spans="1:17">
      <c r="A12" s="9">
        <v>8</v>
      </c>
      <c r="B12" s="9">
        <v>8</v>
      </c>
      <c r="C12" s="9" t="s">
        <v>13</v>
      </c>
      <c r="D12" s="9" t="s">
        <v>94</v>
      </c>
      <c r="E12" s="9" t="s">
        <v>95</v>
      </c>
      <c r="F12" s="9">
        <v>54</v>
      </c>
      <c r="G12" s="42" t="s">
        <v>96</v>
      </c>
      <c r="H12" s="9" t="s">
        <v>74</v>
      </c>
      <c r="I12" s="9">
        <v>20230104</v>
      </c>
      <c r="J12" s="9" t="s">
        <v>97</v>
      </c>
      <c r="K12" s="9" t="s">
        <v>91</v>
      </c>
      <c r="L12" s="11" t="s">
        <v>77</v>
      </c>
      <c r="M12" s="9">
        <v>12</v>
      </c>
      <c r="N12" s="9">
        <v>8152.32</v>
      </c>
      <c r="O12" s="9">
        <f t="shared" ref="O12:O17" si="2">5885*0.07*12</f>
        <v>4943.4</v>
      </c>
      <c r="P12" s="9">
        <v>266.04</v>
      </c>
      <c r="Q12" s="9">
        <f t="shared" ref="Q12:Q62" si="3">N12+O12+P12</f>
        <v>13361.76</v>
      </c>
    </row>
    <row r="13" ht="40" customHeight="1" spans="1:17">
      <c r="A13" s="9">
        <v>9</v>
      </c>
      <c r="B13" s="9">
        <v>9</v>
      </c>
      <c r="C13" s="9" t="s">
        <v>13</v>
      </c>
      <c r="D13" s="9" t="s">
        <v>98</v>
      </c>
      <c r="E13" s="9" t="s">
        <v>95</v>
      </c>
      <c r="F13" s="9">
        <v>45</v>
      </c>
      <c r="G13" s="42" t="s">
        <v>99</v>
      </c>
      <c r="H13" s="9" t="s">
        <v>100</v>
      </c>
      <c r="I13" s="9">
        <v>20230104</v>
      </c>
      <c r="J13" s="9" t="s">
        <v>101</v>
      </c>
      <c r="K13" s="9" t="s">
        <v>91</v>
      </c>
      <c r="L13" s="11" t="s">
        <v>77</v>
      </c>
      <c r="M13" s="9">
        <v>12</v>
      </c>
      <c r="N13" s="9">
        <v>8152.32</v>
      </c>
      <c r="O13" s="9">
        <f t="shared" si="2"/>
        <v>4943.4</v>
      </c>
      <c r="P13" s="9">
        <v>266.04</v>
      </c>
      <c r="Q13" s="9">
        <f t="shared" si="3"/>
        <v>13361.76</v>
      </c>
    </row>
    <row r="14" ht="40" customHeight="1" spans="1:17">
      <c r="A14" s="9">
        <v>10</v>
      </c>
      <c r="B14" s="9">
        <v>10</v>
      </c>
      <c r="C14" s="9" t="s">
        <v>13</v>
      </c>
      <c r="D14" s="9" t="s">
        <v>102</v>
      </c>
      <c r="E14" s="9" t="s">
        <v>95</v>
      </c>
      <c r="F14" s="9">
        <v>56</v>
      </c>
      <c r="G14" s="42" t="s">
        <v>103</v>
      </c>
      <c r="H14" s="9" t="s">
        <v>74</v>
      </c>
      <c r="I14" s="9">
        <v>20230104</v>
      </c>
      <c r="J14" s="9" t="s">
        <v>104</v>
      </c>
      <c r="K14" s="9" t="s">
        <v>91</v>
      </c>
      <c r="L14" s="11" t="s">
        <v>77</v>
      </c>
      <c r="M14" s="9">
        <v>12</v>
      </c>
      <c r="N14" s="9">
        <v>8152.32</v>
      </c>
      <c r="O14" s="9">
        <f t="shared" si="2"/>
        <v>4943.4</v>
      </c>
      <c r="P14" s="9">
        <v>266.04</v>
      </c>
      <c r="Q14" s="9">
        <f t="shared" si="3"/>
        <v>13361.76</v>
      </c>
    </row>
    <row r="15" ht="40" customHeight="1" spans="1:17">
      <c r="A15" s="9">
        <v>11</v>
      </c>
      <c r="B15" s="9">
        <v>11</v>
      </c>
      <c r="C15" s="9" t="s">
        <v>13</v>
      </c>
      <c r="D15" s="9" t="s">
        <v>105</v>
      </c>
      <c r="E15" s="9" t="s">
        <v>95</v>
      </c>
      <c r="F15" s="9">
        <v>57</v>
      </c>
      <c r="G15" s="42" t="s">
        <v>106</v>
      </c>
      <c r="H15" s="9" t="s">
        <v>74</v>
      </c>
      <c r="I15" s="9">
        <v>20210713</v>
      </c>
      <c r="J15" s="9" t="s">
        <v>97</v>
      </c>
      <c r="K15" s="9" t="s">
        <v>91</v>
      </c>
      <c r="L15" s="11" t="s">
        <v>77</v>
      </c>
      <c r="M15" s="9">
        <v>12</v>
      </c>
      <c r="N15" s="9">
        <v>8152.32</v>
      </c>
      <c r="O15" s="9">
        <f t="shared" si="2"/>
        <v>4943.4</v>
      </c>
      <c r="P15" s="9">
        <v>266.04</v>
      </c>
      <c r="Q15" s="9">
        <f t="shared" si="3"/>
        <v>13361.76</v>
      </c>
    </row>
    <row r="16" ht="40" customHeight="1" spans="1:17">
      <c r="A16" s="9">
        <v>12</v>
      </c>
      <c r="B16" s="9">
        <v>1</v>
      </c>
      <c r="C16" s="9" t="s">
        <v>14</v>
      </c>
      <c r="D16" s="9" t="s">
        <v>107</v>
      </c>
      <c r="E16" s="9" t="s">
        <v>72</v>
      </c>
      <c r="F16" s="9">
        <v>46</v>
      </c>
      <c r="G16" s="42" t="s">
        <v>108</v>
      </c>
      <c r="H16" s="9" t="s">
        <v>74</v>
      </c>
      <c r="I16" s="9">
        <v>20220112</v>
      </c>
      <c r="J16" s="9" t="s">
        <v>109</v>
      </c>
      <c r="K16" s="9" t="s">
        <v>110</v>
      </c>
      <c r="L16" s="11" t="s">
        <v>77</v>
      </c>
      <c r="M16" s="9">
        <v>12</v>
      </c>
      <c r="N16" s="9">
        <v>8152.32</v>
      </c>
      <c r="O16" s="9">
        <f t="shared" si="2"/>
        <v>4943.4</v>
      </c>
      <c r="P16" s="9">
        <v>266.04</v>
      </c>
      <c r="Q16" s="9">
        <f t="shared" si="3"/>
        <v>13361.76</v>
      </c>
    </row>
    <row r="17" ht="40" customHeight="1" spans="1:17">
      <c r="A17" s="9">
        <v>13</v>
      </c>
      <c r="B17" s="9">
        <v>2</v>
      </c>
      <c r="C17" s="9" t="s">
        <v>14</v>
      </c>
      <c r="D17" s="9" t="s">
        <v>111</v>
      </c>
      <c r="E17" s="9" t="s">
        <v>72</v>
      </c>
      <c r="F17" s="9">
        <v>45</v>
      </c>
      <c r="G17" s="42" t="s">
        <v>112</v>
      </c>
      <c r="H17" s="9" t="s">
        <v>74</v>
      </c>
      <c r="I17" s="9">
        <v>20220112</v>
      </c>
      <c r="J17" s="9" t="s">
        <v>109</v>
      </c>
      <c r="K17" s="9" t="s">
        <v>110</v>
      </c>
      <c r="L17" s="11" t="s">
        <v>77</v>
      </c>
      <c r="M17" s="9">
        <v>12</v>
      </c>
      <c r="N17" s="9">
        <v>8152.32</v>
      </c>
      <c r="O17" s="9">
        <f t="shared" si="2"/>
        <v>4943.4</v>
      </c>
      <c r="P17" s="9">
        <v>266.04</v>
      </c>
      <c r="Q17" s="9">
        <f t="shared" si="3"/>
        <v>13361.76</v>
      </c>
    </row>
    <row r="18" ht="40" customHeight="1" spans="1:17">
      <c r="A18" s="9">
        <v>14</v>
      </c>
      <c r="B18" s="9">
        <v>3</v>
      </c>
      <c r="C18" s="9" t="s">
        <v>14</v>
      </c>
      <c r="D18" s="9" t="s">
        <v>113</v>
      </c>
      <c r="E18" s="9" t="s">
        <v>72</v>
      </c>
      <c r="F18" s="9">
        <v>48</v>
      </c>
      <c r="G18" s="42" t="s">
        <v>114</v>
      </c>
      <c r="H18" s="9" t="s">
        <v>74</v>
      </c>
      <c r="I18" s="9" t="s">
        <v>115</v>
      </c>
      <c r="J18" s="9" t="s">
        <v>109</v>
      </c>
      <c r="K18" s="9" t="s">
        <v>110</v>
      </c>
      <c r="L18" s="11" t="s">
        <v>116</v>
      </c>
      <c r="M18" s="9">
        <v>2</v>
      </c>
      <c r="N18" s="9">
        <v>1302.72</v>
      </c>
      <c r="O18" s="9">
        <f>5645*0.07*2</f>
        <v>790.3</v>
      </c>
      <c r="P18" s="9">
        <v>42.36</v>
      </c>
      <c r="Q18" s="9">
        <f t="shared" si="3"/>
        <v>2135.38</v>
      </c>
    </row>
    <row r="19" ht="40" customHeight="1" spans="1:17">
      <c r="A19" s="9">
        <v>15</v>
      </c>
      <c r="B19" s="9">
        <v>4</v>
      </c>
      <c r="C19" s="9" t="s">
        <v>14</v>
      </c>
      <c r="D19" s="9" t="s">
        <v>117</v>
      </c>
      <c r="E19" s="9" t="s">
        <v>72</v>
      </c>
      <c r="F19" s="9">
        <v>45</v>
      </c>
      <c r="G19" s="9" t="s">
        <v>118</v>
      </c>
      <c r="H19" s="9" t="s">
        <v>74</v>
      </c>
      <c r="I19" s="9">
        <v>20210803</v>
      </c>
      <c r="J19" s="9" t="s">
        <v>109</v>
      </c>
      <c r="K19" s="9" t="s">
        <v>110</v>
      </c>
      <c r="L19" s="11" t="s">
        <v>77</v>
      </c>
      <c r="M19" s="9">
        <v>12</v>
      </c>
      <c r="N19" s="9">
        <v>8152.32</v>
      </c>
      <c r="O19" s="9">
        <f>5885*0.07*12</f>
        <v>4943.4</v>
      </c>
      <c r="P19" s="9">
        <v>266.04</v>
      </c>
      <c r="Q19" s="9">
        <f t="shared" si="3"/>
        <v>13361.76</v>
      </c>
    </row>
    <row r="20" ht="40" customHeight="1" spans="1:17">
      <c r="A20" s="9">
        <v>16</v>
      </c>
      <c r="B20" s="9">
        <v>5</v>
      </c>
      <c r="C20" s="9" t="s">
        <v>14</v>
      </c>
      <c r="D20" s="9" t="s">
        <v>119</v>
      </c>
      <c r="E20" s="9" t="s">
        <v>95</v>
      </c>
      <c r="F20" s="9">
        <v>56</v>
      </c>
      <c r="G20" s="9" t="s">
        <v>120</v>
      </c>
      <c r="H20" s="9" t="s">
        <v>74</v>
      </c>
      <c r="I20" s="9">
        <v>20210803</v>
      </c>
      <c r="J20" s="9" t="s">
        <v>109</v>
      </c>
      <c r="K20" s="9" t="s">
        <v>110</v>
      </c>
      <c r="L20" s="11" t="s">
        <v>77</v>
      </c>
      <c r="M20" s="9">
        <v>12</v>
      </c>
      <c r="N20" s="9">
        <v>8152.32</v>
      </c>
      <c r="O20" s="9">
        <f>5885*0.07*12</f>
        <v>4943.4</v>
      </c>
      <c r="P20" s="9">
        <v>266.04</v>
      </c>
      <c r="Q20" s="9">
        <f t="shared" si="3"/>
        <v>13361.76</v>
      </c>
    </row>
    <row r="21" ht="40" customHeight="1" spans="1:17">
      <c r="A21" s="9">
        <v>17</v>
      </c>
      <c r="B21" s="9">
        <v>6</v>
      </c>
      <c r="C21" s="9" t="s">
        <v>14</v>
      </c>
      <c r="D21" s="9" t="s">
        <v>121</v>
      </c>
      <c r="E21" s="9" t="s">
        <v>72</v>
      </c>
      <c r="F21" s="9">
        <v>36</v>
      </c>
      <c r="G21" s="42" t="s">
        <v>122</v>
      </c>
      <c r="H21" s="9" t="s">
        <v>123</v>
      </c>
      <c r="I21" s="9">
        <v>20170221</v>
      </c>
      <c r="J21" s="9" t="s">
        <v>124</v>
      </c>
      <c r="K21" s="9" t="s">
        <v>125</v>
      </c>
      <c r="L21" s="11" t="s">
        <v>126</v>
      </c>
      <c r="M21" s="9">
        <v>10</v>
      </c>
      <c r="N21" s="9">
        <f t="shared" ref="N21:N23" si="4">679.36*10</f>
        <v>6793.6</v>
      </c>
      <c r="O21" s="9">
        <f t="shared" ref="O21:O23" si="5">5885*0.07*10</f>
        <v>4119.5</v>
      </c>
      <c r="P21" s="9">
        <f t="shared" ref="P21:P23" si="6">21.18+22.5*9</f>
        <v>223.68</v>
      </c>
      <c r="Q21" s="9">
        <f t="shared" si="3"/>
        <v>11136.78</v>
      </c>
    </row>
    <row r="22" ht="40" customHeight="1" spans="1:17">
      <c r="A22" s="9">
        <v>18</v>
      </c>
      <c r="B22" s="9">
        <v>7</v>
      </c>
      <c r="C22" s="9" t="s">
        <v>14</v>
      </c>
      <c r="D22" s="9" t="s">
        <v>127</v>
      </c>
      <c r="E22" s="9" t="s">
        <v>95</v>
      </c>
      <c r="F22" s="9">
        <v>56</v>
      </c>
      <c r="G22" s="42" t="s">
        <v>128</v>
      </c>
      <c r="H22" s="9" t="s">
        <v>74</v>
      </c>
      <c r="I22" s="9">
        <v>20230104</v>
      </c>
      <c r="J22" s="9" t="s">
        <v>129</v>
      </c>
      <c r="K22" s="9" t="s">
        <v>130</v>
      </c>
      <c r="L22" s="11" t="s">
        <v>126</v>
      </c>
      <c r="M22" s="9">
        <v>10</v>
      </c>
      <c r="N22" s="9">
        <f t="shared" si="4"/>
        <v>6793.6</v>
      </c>
      <c r="O22" s="9">
        <f t="shared" si="5"/>
        <v>4119.5</v>
      </c>
      <c r="P22" s="9">
        <f t="shared" si="6"/>
        <v>223.68</v>
      </c>
      <c r="Q22" s="9">
        <f t="shared" si="3"/>
        <v>11136.78</v>
      </c>
    </row>
    <row r="23" ht="40" customHeight="1" spans="1:17">
      <c r="A23" s="9">
        <v>19</v>
      </c>
      <c r="B23" s="9">
        <v>8</v>
      </c>
      <c r="C23" s="9" t="s">
        <v>14</v>
      </c>
      <c r="D23" s="9" t="s">
        <v>131</v>
      </c>
      <c r="E23" s="9" t="s">
        <v>95</v>
      </c>
      <c r="F23" s="9">
        <v>52</v>
      </c>
      <c r="G23" s="42" t="s">
        <v>132</v>
      </c>
      <c r="H23" s="9" t="s">
        <v>74</v>
      </c>
      <c r="I23" s="9">
        <v>20220906</v>
      </c>
      <c r="J23" s="9" t="s">
        <v>133</v>
      </c>
      <c r="K23" s="9" t="s">
        <v>130</v>
      </c>
      <c r="L23" s="11" t="s">
        <v>126</v>
      </c>
      <c r="M23" s="9">
        <v>10</v>
      </c>
      <c r="N23" s="9">
        <f t="shared" si="4"/>
        <v>6793.6</v>
      </c>
      <c r="O23" s="9">
        <f t="shared" si="5"/>
        <v>4119.5</v>
      </c>
      <c r="P23" s="9">
        <f t="shared" si="6"/>
        <v>223.68</v>
      </c>
      <c r="Q23" s="9">
        <f t="shared" si="3"/>
        <v>11136.78</v>
      </c>
    </row>
    <row r="24" ht="40" customHeight="1" spans="1:17">
      <c r="A24" s="9">
        <v>20</v>
      </c>
      <c r="B24" s="9">
        <v>9</v>
      </c>
      <c r="C24" s="9" t="s">
        <v>14</v>
      </c>
      <c r="D24" s="9" t="s">
        <v>134</v>
      </c>
      <c r="E24" s="9" t="s">
        <v>72</v>
      </c>
      <c r="F24" s="9">
        <v>45</v>
      </c>
      <c r="G24" s="42" t="s">
        <v>135</v>
      </c>
      <c r="H24" s="9" t="s">
        <v>74</v>
      </c>
      <c r="I24" s="9">
        <v>20230506</v>
      </c>
      <c r="J24" s="9" t="s">
        <v>109</v>
      </c>
      <c r="K24" s="9" t="s">
        <v>136</v>
      </c>
      <c r="L24" s="11" t="s">
        <v>137</v>
      </c>
      <c r="M24" s="9">
        <v>7</v>
      </c>
      <c r="N24" s="9">
        <v>4755.52</v>
      </c>
      <c r="O24" s="9">
        <f>5885*0.07*7</f>
        <v>2883.65</v>
      </c>
      <c r="P24" s="9">
        <v>157.5</v>
      </c>
      <c r="Q24" s="9">
        <f t="shared" si="3"/>
        <v>7796.67</v>
      </c>
    </row>
    <row r="25" ht="40" customHeight="1" spans="1:17">
      <c r="A25" s="9">
        <v>21</v>
      </c>
      <c r="B25" s="9">
        <v>10</v>
      </c>
      <c r="C25" s="9" t="s">
        <v>14</v>
      </c>
      <c r="D25" s="9" t="s">
        <v>138</v>
      </c>
      <c r="E25" s="9" t="s">
        <v>95</v>
      </c>
      <c r="F25" s="9">
        <v>55</v>
      </c>
      <c r="G25" s="42" t="s">
        <v>139</v>
      </c>
      <c r="H25" s="9" t="s">
        <v>74</v>
      </c>
      <c r="I25" s="9">
        <v>20230506</v>
      </c>
      <c r="J25" s="9" t="s">
        <v>109</v>
      </c>
      <c r="K25" s="9" t="s">
        <v>136</v>
      </c>
      <c r="L25" s="11" t="s">
        <v>137</v>
      </c>
      <c r="M25" s="9">
        <v>7</v>
      </c>
      <c r="N25" s="9">
        <v>4755.52</v>
      </c>
      <c r="O25" s="9">
        <f>5885*0.07*7</f>
        <v>2883.65</v>
      </c>
      <c r="P25" s="9">
        <v>157.5</v>
      </c>
      <c r="Q25" s="9">
        <f t="shared" si="3"/>
        <v>7796.67</v>
      </c>
    </row>
    <row r="26" ht="40" customHeight="1" spans="1:17">
      <c r="A26" s="9">
        <v>22</v>
      </c>
      <c r="B26" s="9">
        <v>1</v>
      </c>
      <c r="C26" s="9" t="s">
        <v>15</v>
      </c>
      <c r="D26" s="9" t="s">
        <v>140</v>
      </c>
      <c r="E26" s="9" t="s">
        <v>72</v>
      </c>
      <c r="F26" s="9">
        <v>43</v>
      </c>
      <c r="G26" s="42" t="s">
        <v>141</v>
      </c>
      <c r="H26" s="9" t="s">
        <v>74</v>
      </c>
      <c r="I26" s="9">
        <v>20220613</v>
      </c>
      <c r="J26" s="9" t="s">
        <v>124</v>
      </c>
      <c r="K26" s="9" t="s">
        <v>142</v>
      </c>
      <c r="L26" s="11" t="s">
        <v>77</v>
      </c>
      <c r="M26" s="9">
        <v>12</v>
      </c>
      <c r="N26" s="9">
        <v>8152.32</v>
      </c>
      <c r="O26" s="9">
        <f t="shared" ref="O26:O31" si="7">5885*0.07*12</f>
        <v>4943.4</v>
      </c>
      <c r="P26" s="9">
        <v>266.04</v>
      </c>
      <c r="Q26" s="9">
        <f t="shared" si="3"/>
        <v>13361.76</v>
      </c>
    </row>
    <row r="27" ht="40" customHeight="1" spans="1:17">
      <c r="A27" s="9">
        <v>23</v>
      </c>
      <c r="B27" s="9">
        <v>2</v>
      </c>
      <c r="C27" s="9" t="s">
        <v>15</v>
      </c>
      <c r="D27" s="9" t="s">
        <v>143</v>
      </c>
      <c r="E27" s="9" t="s">
        <v>72</v>
      </c>
      <c r="F27" s="9">
        <v>44</v>
      </c>
      <c r="G27" s="42" t="s">
        <v>144</v>
      </c>
      <c r="H27" s="9" t="s">
        <v>74</v>
      </c>
      <c r="I27" s="9">
        <v>20220613</v>
      </c>
      <c r="J27" s="9" t="s">
        <v>124</v>
      </c>
      <c r="K27" s="9" t="s">
        <v>142</v>
      </c>
      <c r="L27" s="11" t="s">
        <v>77</v>
      </c>
      <c r="M27" s="9">
        <v>12</v>
      </c>
      <c r="N27" s="9">
        <v>8152.32</v>
      </c>
      <c r="O27" s="9">
        <f t="shared" si="7"/>
        <v>4943.4</v>
      </c>
      <c r="P27" s="9">
        <v>266.04</v>
      </c>
      <c r="Q27" s="9">
        <f t="shared" si="3"/>
        <v>13361.76</v>
      </c>
    </row>
    <row r="28" ht="40" customHeight="1" spans="1:17">
      <c r="A28" s="9">
        <v>24</v>
      </c>
      <c r="B28" s="9">
        <v>3</v>
      </c>
      <c r="C28" s="9" t="s">
        <v>15</v>
      </c>
      <c r="D28" s="9" t="s">
        <v>145</v>
      </c>
      <c r="E28" s="9" t="s">
        <v>95</v>
      </c>
      <c r="F28" s="9">
        <v>53</v>
      </c>
      <c r="G28" s="42" t="s">
        <v>146</v>
      </c>
      <c r="H28" s="9" t="s">
        <v>74</v>
      </c>
      <c r="I28" s="9">
        <v>20220613</v>
      </c>
      <c r="J28" s="9" t="s">
        <v>147</v>
      </c>
      <c r="K28" s="9" t="s">
        <v>142</v>
      </c>
      <c r="L28" s="11" t="s">
        <v>77</v>
      </c>
      <c r="M28" s="9">
        <v>12</v>
      </c>
      <c r="N28" s="9">
        <v>8152.32</v>
      </c>
      <c r="O28" s="9">
        <f t="shared" si="7"/>
        <v>4943.4</v>
      </c>
      <c r="P28" s="9">
        <v>266.04</v>
      </c>
      <c r="Q28" s="9">
        <f t="shared" si="3"/>
        <v>13361.76</v>
      </c>
    </row>
    <row r="29" ht="40" customHeight="1" spans="1:17">
      <c r="A29" s="9">
        <v>25</v>
      </c>
      <c r="B29" s="9">
        <v>4</v>
      </c>
      <c r="C29" s="9" t="s">
        <v>15</v>
      </c>
      <c r="D29" s="9" t="s">
        <v>148</v>
      </c>
      <c r="E29" s="9" t="s">
        <v>72</v>
      </c>
      <c r="F29" s="9">
        <v>44</v>
      </c>
      <c r="G29" s="42" t="s">
        <v>149</v>
      </c>
      <c r="H29" s="9" t="s">
        <v>74</v>
      </c>
      <c r="I29" s="9">
        <v>20220613</v>
      </c>
      <c r="J29" s="9" t="s">
        <v>124</v>
      </c>
      <c r="K29" s="9" t="s">
        <v>142</v>
      </c>
      <c r="L29" s="11" t="s">
        <v>77</v>
      </c>
      <c r="M29" s="9">
        <v>12</v>
      </c>
      <c r="N29" s="9">
        <v>8152.32</v>
      </c>
      <c r="O29" s="9">
        <f t="shared" si="7"/>
        <v>4943.4</v>
      </c>
      <c r="P29" s="9">
        <v>266.04</v>
      </c>
      <c r="Q29" s="9">
        <f t="shared" si="3"/>
        <v>13361.76</v>
      </c>
    </row>
    <row r="30" ht="40" customHeight="1" spans="1:17">
      <c r="A30" s="9">
        <v>26</v>
      </c>
      <c r="B30" s="9">
        <v>5</v>
      </c>
      <c r="C30" s="9" t="s">
        <v>15</v>
      </c>
      <c r="D30" s="9" t="s">
        <v>150</v>
      </c>
      <c r="E30" s="9" t="s">
        <v>72</v>
      </c>
      <c r="F30" s="9">
        <v>47</v>
      </c>
      <c r="G30" s="42" t="s">
        <v>151</v>
      </c>
      <c r="H30" s="9" t="s">
        <v>74</v>
      </c>
      <c r="I30" s="9">
        <v>20220613</v>
      </c>
      <c r="J30" s="9" t="s">
        <v>124</v>
      </c>
      <c r="K30" s="9" t="s">
        <v>142</v>
      </c>
      <c r="L30" s="11" t="s">
        <v>77</v>
      </c>
      <c r="M30" s="9">
        <v>12</v>
      </c>
      <c r="N30" s="9">
        <v>8152.32</v>
      </c>
      <c r="O30" s="9">
        <f t="shared" si="7"/>
        <v>4943.4</v>
      </c>
      <c r="P30" s="9">
        <v>266.04</v>
      </c>
      <c r="Q30" s="9">
        <f t="shared" si="3"/>
        <v>13361.76</v>
      </c>
    </row>
    <row r="31" ht="40" customHeight="1" spans="1:17">
      <c r="A31" s="9">
        <v>27</v>
      </c>
      <c r="B31" s="9">
        <v>1</v>
      </c>
      <c r="C31" s="9" t="s">
        <v>16</v>
      </c>
      <c r="D31" s="9" t="s">
        <v>152</v>
      </c>
      <c r="E31" s="9" t="s">
        <v>95</v>
      </c>
      <c r="F31" s="9">
        <v>56</v>
      </c>
      <c r="G31" s="42" t="s">
        <v>153</v>
      </c>
      <c r="H31" s="9" t="s">
        <v>74</v>
      </c>
      <c r="I31" s="9">
        <v>20200512</v>
      </c>
      <c r="J31" s="9" t="s">
        <v>124</v>
      </c>
      <c r="K31" s="9" t="s">
        <v>154</v>
      </c>
      <c r="L31" s="11" t="s">
        <v>77</v>
      </c>
      <c r="M31" s="9">
        <v>12</v>
      </c>
      <c r="N31" s="9">
        <v>8152.32</v>
      </c>
      <c r="O31" s="9">
        <f t="shared" si="7"/>
        <v>4943.4</v>
      </c>
      <c r="P31" s="9">
        <v>266.04</v>
      </c>
      <c r="Q31" s="9">
        <f t="shared" si="3"/>
        <v>13361.76</v>
      </c>
    </row>
    <row r="32" ht="40" customHeight="1" spans="1:17">
      <c r="A32" s="9">
        <v>28</v>
      </c>
      <c r="B32" s="9">
        <v>2</v>
      </c>
      <c r="C32" s="9" t="s">
        <v>16</v>
      </c>
      <c r="D32" s="9" t="s">
        <v>155</v>
      </c>
      <c r="E32" s="9" t="s">
        <v>95</v>
      </c>
      <c r="F32" s="9">
        <v>31</v>
      </c>
      <c r="G32" s="42" t="s">
        <v>156</v>
      </c>
      <c r="H32" s="9" t="s">
        <v>123</v>
      </c>
      <c r="I32" s="9">
        <v>20200512</v>
      </c>
      <c r="J32" s="9" t="s">
        <v>124</v>
      </c>
      <c r="K32" s="9" t="s">
        <v>157</v>
      </c>
      <c r="L32" s="11" t="s">
        <v>350</v>
      </c>
      <c r="M32" s="9">
        <v>8</v>
      </c>
      <c r="N32" s="9">
        <v>5434.88</v>
      </c>
      <c r="O32" s="9">
        <f>5885*0.07*8</f>
        <v>3295.6</v>
      </c>
      <c r="P32" s="9">
        <v>176.04</v>
      </c>
      <c r="Q32" s="9">
        <f t="shared" si="3"/>
        <v>8906.52</v>
      </c>
    </row>
    <row r="33" ht="40" customHeight="1" spans="1:17">
      <c r="A33" s="9">
        <v>29</v>
      </c>
      <c r="B33" s="9">
        <v>1</v>
      </c>
      <c r="C33" s="9" t="s">
        <v>17</v>
      </c>
      <c r="D33" s="9" t="s">
        <v>159</v>
      </c>
      <c r="E33" s="9" t="s">
        <v>72</v>
      </c>
      <c r="F33" s="9">
        <v>40</v>
      </c>
      <c r="G33" s="42" t="s">
        <v>160</v>
      </c>
      <c r="H33" s="9" t="s">
        <v>100</v>
      </c>
      <c r="I33" s="9">
        <v>20230209</v>
      </c>
      <c r="J33" s="9" t="s">
        <v>104</v>
      </c>
      <c r="K33" s="9" t="s">
        <v>130</v>
      </c>
      <c r="L33" s="11" t="s">
        <v>126</v>
      </c>
      <c r="M33" s="9">
        <v>10</v>
      </c>
      <c r="N33" s="9">
        <v>6793.6</v>
      </c>
      <c r="O33" s="9">
        <f t="shared" ref="O33:O42" si="8">5885*0.07*10</f>
        <v>4119.5</v>
      </c>
      <c r="P33" s="9">
        <v>223.68</v>
      </c>
      <c r="Q33" s="9">
        <f t="shared" si="3"/>
        <v>11136.78</v>
      </c>
    </row>
    <row r="34" ht="40" customHeight="1" spans="1:17">
      <c r="A34" s="9">
        <v>30</v>
      </c>
      <c r="B34" s="9">
        <v>2</v>
      </c>
      <c r="C34" s="9" t="s">
        <v>17</v>
      </c>
      <c r="D34" s="9" t="s">
        <v>161</v>
      </c>
      <c r="E34" s="9" t="s">
        <v>72</v>
      </c>
      <c r="F34" s="9">
        <v>48</v>
      </c>
      <c r="G34" s="42" t="s">
        <v>162</v>
      </c>
      <c r="H34" s="9" t="s">
        <v>74</v>
      </c>
      <c r="I34" s="9">
        <v>20230220</v>
      </c>
      <c r="J34" s="9" t="s">
        <v>104</v>
      </c>
      <c r="K34" s="9" t="s">
        <v>130</v>
      </c>
      <c r="L34" s="11" t="s">
        <v>126</v>
      </c>
      <c r="M34" s="9">
        <v>10</v>
      </c>
      <c r="N34" s="9">
        <v>6793.6</v>
      </c>
      <c r="O34" s="9">
        <f t="shared" si="8"/>
        <v>4119.5</v>
      </c>
      <c r="P34" s="9">
        <v>223.68</v>
      </c>
      <c r="Q34" s="9">
        <f t="shared" si="3"/>
        <v>11136.78</v>
      </c>
    </row>
    <row r="35" ht="40" customHeight="1" spans="1:17">
      <c r="A35" s="9">
        <v>31</v>
      </c>
      <c r="B35" s="9">
        <v>3</v>
      </c>
      <c r="C35" s="9" t="s">
        <v>17</v>
      </c>
      <c r="D35" s="9" t="s">
        <v>163</v>
      </c>
      <c r="E35" s="9" t="s">
        <v>72</v>
      </c>
      <c r="F35" s="9">
        <v>45</v>
      </c>
      <c r="G35" s="42" t="s">
        <v>164</v>
      </c>
      <c r="H35" s="9" t="s">
        <v>74</v>
      </c>
      <c r="I35" s="9">
        <v>20230320</v>
      </c>
      <c r="J35" s="9" t="s">
        <v>165</v>
      </c>
      <c r="K35" s="9" t="s">
        <v>166</v>
      </c>
      <c r="L35" s="11" t="s">
        <v>167</v>
      </c>
      <c r="M35" s="9">
        <v>9</v>
      </c>
      <c r="N35" s="9">
        <v>6114.24</v>
      </c>
      <c r="O35" s="9">
        <f>6545*0.07*2+5885*0.07*7</f>
        <v>3799.95</v>
      </c>
      <c r="P35" s="9">
        <v>202.5</v>
      </c>
      <c r="Q35" s="9">
        <f t="shared" si="3"/>
        <v>10116.69</v>
      </c>
    </row>
    <row r="36" ht="40" customHeight="1" spans="1:17">
      <c r="A36" s="9">
        <v>32</v>
      </c>
      <c r="B36" s="9">
        <v>1</v>
      </c>
      <c r="C36" s="9" t="s">
        <v>18</v>
      </c>
      <c r="D36" s="9" t="s">
        <v>168</v>
      </c>
      <c r="E36" s="9" t="s">
        <v>95</v>
      </c>
      <c r="F36" s="9">
        <v>38</v>
      </c>
      <c r="G36" s="42" t="s">
        <v>169</v>
      </c>
      <c r="H36" s="9" t="s">
        <v>170</v>
      </c>
      <c r="I36" s="9">
        <v>20210421</v>
      </c>
      <c r="J36" s="9" t="s">
        <v>124</v>
      </c>
      <c r="K36" s="9" t="s">
        <v>110</v>
      </c>
      <c r="L36" s="11" t="s">
        <v>77</v>
      </c>
      <c r="M36" s="9">
        <v>12</v>
      </c>
      <c r="N36" s="9">
        <v>8152.32</v>
      </c>
      <c r="O36" s="9">
        <f>5885*0.07*12</f>
        <v>4943.4</v>
      </c>
      <c r="P36" s="9">
        <v>266.04</v>
      </c>
      <c r="Q36" s="9">
        <f t="shared" si="3"/>
        <v>13361.76</v>
      </c>
    </row>
    <row r="37" ht="40" customHeight="1" spans="1:17">
      <c r="A37" s="9">
        <v>33</v>
      </c>
      <c r="B37" s="9">
        <v>2</v>
      </c>
      <c r="C37" s="9" t="s">
        <v>18</v>
      </c>
      <c r="D37" s="9" t="s">
        <v>171</v>
      </c>
      <c r="E37" s="9" t="s">
        <v>95</v>
      </c>
      <c r="F37" s="9">
        <v>45</v>
      </c>
      <c r="G37" s="42" t="s">
        <v>172</v>
      </c>
      <c r="H37" s="9" t="s">
        <v>170</v>
      </c>
      <c r="I37" s="9">
        <v>20200709</v>
      </c>
      <c r="J37" s="9" t="s">
        <v>124</v>
      </c>
      <c r="K37" s="9" t="s">
        <v>110</v>
      </c>
      <c r="L37" s="11" t="s">
        <v>378</v>
      </c>
      <c r="M37" s="9">
        <v>9</v>
      </c>
      <c r="N37" s="9">
        <v>6114.24</v>
      </c>
      <c r="O37" s="9">
        <f>5885*0.07*9</f>
        <v>3707.55</v>
      </c>
      <c r="P37" s="9">
        <v>198.54</v>
      </c>
      <c r="Q37" s="9">
        <f t="shared" si="3"/>
        <v>10020.33</v>
      </c>
    </row>
    <row r="38" ht="40" customHeight="1" spans="1:17">
      <c r="A38" s="9">
        <v>34</v>
      </c>
      <c r="B38" s="9">
        <v>3</v>
      </c>
      <c r="C38" s="9" t="s">
        <v>18</v>
      </c>
      <c r="D38" s="9" t="s">
        <v>173</v>
      </c>
      <c r="E38" s="9" t="s">
        <v>72</v>
      </c>
      <c r="F38" s="9">
        <v>46</v>
      </c>
      <c r="G38" s="42" t="s">
        <v>174</v>
      </c>
      <c r="H38" s="9" t="s">
        <v>74</v>
      </c>
      <c r="I38" s="9">
        <v>20230216</v>
      </c>
      <c r="J38" s="9" t="s">
        <v>124</v>
      </c>
      <c r="K38" s="9" t="s">
        <v>130</v>
      </c>
      <c r="L38" s="11" t="s">
        <v>126</v>
      </c>
      <c r="M38" s="9">
        <v>10</v>
      </c>
      <c r="N38" s="9">
        <v>6793.6</v>
      </c>
      <c r="O38" s="9">
        <f t="shared" si="8"/>
        <v>4119.5</v>
      </c>
      <c r="P38" s="9">
        <v>223.68</v>
      </c>
      <c r="Q38" s="9">
        <f t="shared" si="3"/>
        <v>11136.78</v>
      </c>
    </row>
    <row r="39" ht="40" customHeight="1" spans="1:17">
      <c r="A39" s="9">
        <v>35</v>
      </c>
      <c r="B39" s="9">
        <v>4</v>
      </c>
      <c r="C39" s="9" t="s">
        <v>18</v>
      </c>
      <c r="D39" s="9" t="s">
        <v>175</v>
      </c>
      <c r="E39" s="9" t="s">
        <v>95</v>
      </c>
      <c r="F39" s="9">
        <v>53</v>
      </c>
      <c r="G39" s="42" t="s">
        <v>176</v>
      </c>
      <c r="H39" s="9" t="s">
        <v>74</v>
      </c>
      <c r="I39" s="9">
        <v>20230216</v>
      </c>
      <c r="J39" s="9" t="s">
        <v>124</v>
      </c>
      <c r="K39" s="9" t="s">
        <v>130</v>
      </c>
      <c r="L39" s="11" t="s">
        <v>126</v>
      </c>
      <c r="M39" s="9">
        <v>10</v>
      </c>
      <c r="N39" s="9">
        <v>6793.6</v>
      </c>
      <c r="O39" s="9">
        <f t="shared" si="8"/>
        <v>4119.5</v>
      </c>
      <c r="P39" s="9">
        <v>223.68</v>
      </c>
      <c r="Q39" s="9">
        <f t="shared" si="3"/>
        <v>11136.78</v>
      </c>
    </row>
    <row r="40" ht="40" customHeight="1" spans="1:17">
      <c r="A40" s="9">
        <v>36</v>
      </c>
      <c r="B40" s="9">
        <v>5</v>
      </c>
      <c r="C40" s="9" t="s">
        <v>18</v>
      </c>
      <c r="D40" s="9" t="s">
        <v>177</v>
      </c>
      <c r="E40" s="9" t="s">
        <v>72</v>
      </c>
      <c r="F40" s="9">
        <v>47</v>
      </c>
      <c r="G40" s="42" t="s">
        <v>178</v>
      </c>
      <c r="H40" s="9" t="s">
        <v>74</v>
      </c>
      <c r="I40" s="9">
        <v>20230216</v>
      </c>
      <c r="J40" s="9" t="s">
        <v>124</v>
      </c>
      <c r="K40" s="9" t="s">
        <v>130</v>
      </c>
      <c r="L40" s="11" t="s">
        <v>126</v>
      </c>
      <c r="M40" s="9">
        <v>10</v>
      </c>
      <c r="N40" s="9">
        <v>6793.6</v>
      </c>
      <c r="O40" s="9">
        <f t="shared" si="8"/>
        <v>4119.5</v>
      </c>
      <c r="P40" s="9">
        <v>223.68</v>
      </c>
      <c r="Q40" s="9">
        <f t="shared" si="3"/>
        <v>11136.78</v>
      </c>
    </row>
    <row r="41" ht="40" customHeight="1" spans="1:17">
      <c r="A41" s="9">
        <v>37</v>
      </c>
      <c r="B41" s="9">
        <v>6</v>
      </c>
      <c r="C41" s="9" t="s">
        <v>18</v>
      </c>
      <c r="D41" s="9" t="s">
        <v>179</v>
      </c>
      <c r="E41" s="9" t="s">
        <v>72</v>
      </c>
      <c r="F41" s="9">
        <v>48</v>
      </c>
      <c r="G41" s="42" t="s">
        <v>180</v>
      </c>
      <c r="H41" s="9" t="s">
        <v>74</v>
      </c>
      <c r="I41" s="9">
        <v>20230216</v>
      </c>
      <c r="J41" s="9" t="s">
        <v>124</v>
      </c>
      <c r="K41" s="9" t="s">
        <v>130</v>
      </c>
      <c r="L41" s="11" t="s">
        <v>126</v>
      </c>
      <c r="M41" s="9">
        <v>10</v>
      </c>
      <c r="N41" s="9">
        <v>6793.6</v>
      </c>
      <c r="O41" s="9">
        <f t="shared" si="8"/>
        <v>4119.5</v>
      </c>
      <c r="P41" s="9">
        <v>223.68</v>
      </c>
      <c r="Q41" s="9">
        <f t="shared" si="3"/>
        <v>11136.78</v>
      </c>
    </row>
    <row r="42" ht="40" customHeight="1" spans="1:17">
      <c r="A42" s="9">
        <v>38</v>
      </c>
      <c r="B42" s="9">
        <v>7</v>
      </c>
      <c r="C42" s="9" t="s">
        <v>18</v>
      </c>
      <c r="D42" s="9" t="s">
        <v>181</v>
      </c>
      <c r="E42" s="9" t="s">
        <v>95</v>
      </c>
      <c r="F42" s="9">
        <v>55</v>
      </c>
      <c r="G42" s="42" t="s">
        <v>182</v>
      </c>
      <c r="H42" s="9" t="s">
        <v>74</v>
      </c>
      <c r="I42" s="9">
        <v>20230216</v>
      </c>
      <c r="J42" s="9" t="s">
        <v>124</v>
      </c>
      <c r="K42" s="9" t="s">
        <v>130</v>
      </c>
      <c r="L42" s="11" t="s">
        <v>126</v>
      </c>
      <c r="M42" s="9">
        <v>10</v>
      </c>
      <c r="N42" s="9">
        <v>6793.6</v>
      </c>
      <c r="O42" s="9">
        <f t="shared" si="8"/>
        <v>4119.5</v>
      </c>
      <c r="P42" s="9">
        <v>223.68</v>
      </c>
      <c r="Q42" s="9">
        <f t="shared" si="3"/>
        <v>11136.78</v>
      </c>
    </row>
    <row r="43" ht="40" customHeight="1" spans="1:17">
      <c r="A43" s="9">
        <v>39</v>
      </c>
      <c r="B43" s="9">
        <v>1</v>
      </c>
      <c r="C43" s="9" t="s">
        <v>19</v>
      </c>
      <c r="D43" s="9" t="s">
        <v>183</v>
      </c>
      <c r="E43" s="9" t="s">
        <v>72</v>
      </c>
      <c r="F43" s="9">
        <v>45</v>
      </c>
      <c r="G43" s="42" t="s">
        <v>184</v>
      </c>
      <c r="H43" s="9" t="s">
        <v>74</v>
      </c>
      <c r="I43" s="9">
        <v>20210918</v>
      </c>
      <c r="J43" s="9" t="s">
        <v>124</v>
      </c>
      <c r="K43" s="9" t="s">
        <v>185</v>
      </c>
      <c r="L43" s="11" t="s">
        <v>77</v>
      </c>
      <c r="M43" s="9">
        <v>12</v>
      </c>
      <c r="N43" s="9">
        <v>8152.32</v>
      </c>
      <c r="O43" s="9">
        <f t="shared" ref="O43:O45" si="9">5885*0.07*12</f>
        <v>4943.4</v>
      </c>
      <c r="P43" s="9">
        <v>266.04</v>
      </c>
      <c r="Q43" s="9">
        <f t="shared" si="3"/>
        <v>13361.76</v>
      </c>
    </row>
    <row r="44" ht="40" customHeight="1" spans="1:17">
      <c r="A44" s="9">
        <v>40</v>
      </c>
      <c r="B44" s="9">
        <v>2</v>
      </c>
      <c r="C44" s="9" t="s">
        <v>19</v>
      </c>
      <c r="D44" s="9" t="s">
        <v>186</v>
      </c>
      <c r="E44" s="9" t="s">
        <v>72</v>
      </c>
      <c r="F44" s="9">
        <v>41</v>
      </c>
      <c r="G44" s="42" t="s">
        <v>187</v>
      </c>
      <c r="H44" s="9" t="s">
        <v>74</v>
      </c>
      <c r="I44" s="9">
        <v>20210225</v>
      </c>
      <c r="J44" s="9" t="s">
        <v>124</v>
      </c>
      <c r="K44" s="9" t="s">
        <v>185</v>
      </c>
      <c r="L44" s="11" t="s">
        <v>77</v>
      </c>
      <c r="M44" s="9">
        <v>12</v>
      </c>
      <c r="N44" s="9">
        <v>8152.32</v>
      </c>
      <c r="O44" s="9">
        <f t="shared" si="9"/>
        <v>4943.4</v>
      </c>
      <c r="P44" s="9">
        <v>266.04</v>
      </c>
      <c r="Q44" s="9">
        <f t="shared" si="3"/>
        <v>13361.76</v>
      </c>
    </row>
    <row r="45" ht="40" customHeight="1" spans="1:17">
      <c r="A45" s="9">
        <v>41</v>
      </c>
      <c r="B45" s="9">
        <v>3</v>
      </c>
      <c r="C45" s="9" t="s">
        <v>19</v>
      </c>
      <c r="D45" s="9" t="s">
        <v>188</v>
      </c>
      <c r="E45" s="9" t="s">
        <v>95</v>
      </c>
      <c r="F45" s="9">
        <v>50</v>
      </c>
      <c r="G45" s="42" t="s">
        <v>189</v>
      </c>
      <c r="H45" s="9" t="s">
        <v>74</v>
      </c>
      <c r="I45" s="9">
        <v>20220223</v>
      </c>
      <c r="J45" s="9" t="s">
        <v>124</v>
      </c>
      <c r="K45" s="9" t="s">
        <v>185</v>
      </c>
      <c r="L45" s="11" t="s">
        <v>77</v>
      </c>
      <c r="M45" s="9">
        <v>12</v>
      </c>
      <c r="N45" s="9">
        <v>8152.32</v>
      </c>
      <c r="O45" s="9">
        <f t="shared" si="9"/>
        <v>4943.4</v>
      </c>
      <c r="P45" s="9">
        <v>266.04</v>
      </c>
      <c r="Q45" s="9">
        <f t="shared" si="3"/>
        <v>13361.76</v>
      </c>
    </row>
    <row r="46" ht="40" customHeight="1" spans="1:17">
      <c r="A46" s="9">
        <v>42</v>
      </c>
      <c r="B46" s="9">
        <v>1</v>
      </c>
      <c r="C46" s="9" t="s">
        <v>20</v>
      </c>
      <c r="D46" s="9" t="s">
        <v>190</v>
      </c>
      <c r="E46" s="9" t="s">
        <v>72</v>
      </c>
      <c r="F46" s="9">
        <v>46</v>
      </c>
      <c r="G46" s="42" t="s">
        <v>191</v>
      </c>
      <c r="H46" s="9" t="s">
        <v>74</v>
      </c>
      <c r="I46" s="9">
        <v>20200706</v>
      </c>
      <c r="J46" s="9" t="s">
        <v>124</v>
      </c>
      <c r="K46" s="9" t="s">
        <v>110</v>
      </c>
      <c r="L46" s="11" t="s">
        <v>82</v>
      </c>
      <c r="M46" s="9">
        <v>6</v>
      </c>
      <c r="N46" s="9">
        <v>3908.16</v>
      </c>
      <c r="O46" s="9">
        <f>5645*0.07*5+5885*0.07</f>
        <v>2387.7</v>
      </c>
      <c r="P46" s="9">
        <v>131.04</v>
      </c>
      <c r="Q46" s="9">
        <f t="shared" si="3"/>
        <v>6426.9</v>
      </c>
    </row>
    <row r="47" ht="40" customHeight="1" spans="1:17">
      <c r="A47" s="9">
        <v>43</v>
      </c>
      <c r="B47" s="9">
        <v>1</v>
      </c>
      <c r="C47" s="9" t="s">
        <v>21</v>
      </c>
      <c r="D47" s="9" t="s">
        <v>192</v>
      </c>
      <c r="E47" s="9" t="s">
        <v>72</v>
      </c>
      <c r="F47" s="9">
        <v>48</v>
      </c>
      <c r="G47" s="42" t="s">
        <v>193</v>
      </c>
      <c r="H47" s="9" t="s">
        <v>74</v>
      </c>
      <c r="I47" s="9">
        <v>20210629</v>
      </c>
      <c r="J47" s="9" t="s">
        <v>90</v>
      </c>
      <c r="K47" s="9" t="s">
        <v>194</v>
      </c>
      <c r="L47" s="11" t="s">
        <v>505</v>
      </c>
      <c r="M47" s="9">
        <v>4</v>
      </c>
      <c r="N47" s="9">
        <v>2605.44</v>
      </c>
      <c r="O47" s="9">
        <f>5645*0.07*4</f>
        <v>1580.6</v>
      </c>
      <c r="P47" s="9">
        <v>86.04</v>
      </c>
      <c r="Q47" s="9">
        <f t="shared" si="3"/>
        <v>4272.08</v>
      </c>
    </row>
    <row r="48" ht="40" customHeight="1" spans="1:17">
      <c r="A48" s="9">
        <v>44</v>
      </c>
      <c r="B48" s="9">
        <v>2</v>
      </c>
      <c r="C48" s="9" t="s">
        <v>21</v>
      </c>
      <c r="D48" s="9" t="s">
        <v>196</v>
      </c>
      <c r="E48" s="9" t="s">
        <v>72</v>
      </c>
      <c r="F48" s="9">
        <v>46</v>
      </c>
      <c r="G48" s="42" t="s">
        <v>197</v>
      </c>
      <c r="H48" s="9" t="s">
        <v>74</v>
      </c>
      <c r="I48" s="9">
        <v>20210629</v>
      </c>
      <c r="J48" s="9" t="s">
        <v>90</v>
      </c>
      <c r="K48" s="9" t="s">
        <v>198</v>
      </c>
      <c r="L48" s="11" t="s">
        <v>77</v>
      </c>
      <c r="M48" s="9">
        <v>12</v>
      </c>
      <c r="N48" s="9">
        <v>8152.32</v>
      </c>
      <c r="O48" s="9">
        <f t="shared" ref="O48:O51" si="10">5885*0.07*12</f>
        <v>4943.4</v>
      </c>
      <c r="P48" s="9">
        <v>266.04</v>
      </c>
      <c r="Q48" s="9">
        <f t="shared" si="3"/>
        <v>13361.76</v>
      </c>
    </row>
    <row r="49" ht="40" customHeight="1" spans="1:17">
      <c r="A49" s="9">
        <v>45</v>
      </c>
      <c r="B49" s="9">
        <v>3</v>
      </c>
      <c r="C49" s="9" t="s">
        <v>21</v>
      </c>
      <c r="D49" s="9" t="s">
        <v>199</v>
      </c>
      <c r="E49" s="9" t="s">
        <v>72</v>
      </c>
      <c r="F49" s="9">
        <v>46</v>
      </c>
      <c r="G49" s="42" t="s">
        <v>200</v>
      </c>
      <c r="H49" s="9" t="s">
        <v>74</v>
      </c>
      <c r="I49" s="9">
        <v>20210616</v>
      </c>
      <c r="J49" s="9" t="s">
        <v>90</v>
      </c>
      <c r="K49" s="9" t="s">
        <v>198</v>
      </c>
      <c r="L49" s="11" t="s">
        <v>77</v>
      </c>
      <c r="M49" s="9">
        <v>12</v>
      </c>
      <c r="N49" s="9">
        <v>8152.32</v>
      </c>
      <c r="O49" s="9">
        <f t="shared" si="10"/>
        <v>4943.4</v>
      </c>
      <c r="P49" s="9">
        <v>266.04</v>
      </c>
      <c r="Q49" s="9">
        <f t="shared" si="3"/>
        <v>13361.76</v>
      </c>
    </row>
    <row r="50" ht="40" customHeight="1" spans="1:17">
      <c r="A50" s="9">
        <v>46</v>
      </c>
      <c r="B50" s="9">
        <v>4</v>
      </c>
      <c r="C50" s="9" t="s">
        <v>21</v>
      </c>
      <c r="D50" s="9" t="s">
        <v>201</v>
      </c>
      <c r="E50" s="9" t="s">
        <v>72</v>
      </c>
      <c r="F50" s="9">
        <v>46</v>
      </c>
      <c r="G50" s="42" t="s">
        <v>202</v>
      </c>
      <c r="H50" s="9" t="s">
        <v>74</v>
      </c>
      <c r="I50" s="9">
        <v>20210616</v>
      </c>
      <c r="J50" s="9" t="s">
        <v>90</v>
      </c>
      <c r="K50" s="9" t="s">
        <v>198</v>
      </c>
      <c r="L50" s="11" t="s">
        <v>77</v>
      </c>
      <c r="M50" s="9">
        <v>12</v>
      </c>
      <c r="N50" s="9">
        <v>8152.32</v>
      </c>
      <c r="O50" s="9">
        <f t="shared" si="10"/>
        <v>4943.4</v>
      </c>
      <c r="P50" s="9">
        <v>266.04</v>
      </c>
      <c r="Q50" s="9">
        <f t="shared" si="3"/>
        <v>13361.76</v>
      </c>
    </row>
    <row r="51" ht="40" customHeight="1" spans="1:17">
      <c r="A51" s="9">
        <v>47</v>
      </c>
      <c r="B51" s="9">
        <v>5</v>
      </c>
      <c r="C51" s="9" t="s">
        <v>21</v>
      </c>
      <c r="D51" s="9" t="s">
        <v>203</v>
      </c>
      <c r="E51" s="9" t="s">
        <v>72</v>
      </c>
      <c r="F51" s="9">
        <v>47</v>
      </c>
      <c r="G51" s="42" t="s">
        <v>204</v>
      </c>
      <c r="H51" s="9" t="s">
        <v>74</v>
      </c>
      <c r="I51" s="9">
        <v>20210629</v>
      </c>
      <c r="J51" s="9" t="s">
        <v>85</v>
      </c>
      <c r="K51" s="9" t="s">
        <v>198</v>
      </c>
      <c r="L51" s="11" t="s">
        <v>77</v>
      </c>
      <c r="M51" s="9">
        <v>12</v>
      </c>
      <c r="N51" s="9">
        <v>8152.32</v>
      </c>
      <c r="O51" s="9">
        <f t="shared" si="10"/>
        <v>4943.4</v>
      </c>
      <c r="P51" s="9">
        <v>266.04</v>
      </c>
      <c r="Q51" s="9">
        <f t="shared" si="3"/>
        <v>13361.76</v>
      </c>
    </row>
    <row r="52" ht="40" customHeight="1" spans="1:17">
      <c r="A52" s="9">
        <v>48</v>
      </c>
      <c r="B52" s="9">
        <v>6</v>
      </c>
      <c r="C52" s="9" t="s">
        <v>21</v>
      </c>
      <c r="D52" s="9" t="s">
        <v>205</v>
      </c>
      <c r="E52" s="9" t="s">
        <v>95</v>
      </c>
      <c r="F52" s="9">
        <v>51</v>
      </c>
      <c r="G52" s="42" t="s">
        <v>206</v>
      </c>
      <c r="H52" s="9" t="s">
        <v>74</v>
      </c>
      <c r="I52" s="9">
        <v>20220321</v>
      </c>
      <c r="J52" s="9" t="s">
        <v>104</v>
      </c>
      <c r="K52" s="9" t="s">
        <v>198</v>
      </c>
      <c r="L52" s="11" t="s">
        <v>536</v>
      </c>
      <c r="M52" s="9">
        <v>5</v>
      </c>
      <c r="N52" s="9">
        <v>3256.8</v>
      </c>
      <c r="O52" s="9">
        <f>5645*0.07*5</f>
        <v>1975.75</v>
      </c>
      <c r="P52" s="9">
        <v>108.54</v>
      </c>
      <c r="Q52" s="9">
        <f t="shared" si="3"/>
        <v>5341.09</v>
      </c>
    </row>
    <row r="53" ht="40" customHeight="1" spans="1:17">
      <c r="A53" s="9">
        <v>49</v>
      </c>
      <c r="B53" s="9">
        <v>7</v>
      </c>
      <c r="C53" s="9" t="s">
        <v>21</v>
      </c>
      <c r="D53" s="9" t="s">
        <v>208</v>
      </c>
      <c r="E53" s="9" t="s">
        <v>72</v>
      </c>
      <c r="F53" s="9">
        <v>42</v>
      </c>
      <c r="G53" s="42" t="s">
        <v>209</v>
      </c>
      <c r="H53" s="9" t="s">
        <v>74</v>
      </c>
      <c r="I53" s="9">
        <v>20220328</v>
      </c>
      <c r="J53" s="9" t="s">
        <v>90</v>
      </c>
      <c r="K53" s="9" t="s">
        <v>198</v>
      </c>
      <c r="L53" s="11" t="s">
        <v>77</v>
      </c>
      <c r="M53" s="9">
        <v>12</v>
      </c>
      <c r="N53" s="9">
        <v>8152.32</v>
      </c>
      <c r="O53" s="9">
        <f>5885*0.07*12</f>
        <v>4943.4</v>
      </c>
      <c r="P53" s="9">
        <v>266.04</v>
      </c>
      <c r="Q53" s="9">
        <f t="shared" si="3"/>
        <v>13361.76</v>
      </c>
    </row>
    <row r="54" ht="40" customHeight="1" spans="1:17">
      <c r="A54" s="9">
        <v>50</v>
      </c>
      <c r="B54" s="9">
        <v>1</v>
      </c>
      <c r="C54" s="9" t="s">
        <v>22</v>
      </c>
      <c r="D54" s="9" t="s">
        <v>210</v>
      </c>
      <c r="E54" s="9" t="s">
        <v>95</v>
      </c>
      <c r="F54" s="9">
        <v>52</v>
      </c>
      <c r="G54" s="42" t="s">
        <v>211</v>
      </c>
      <c r="H54" s="9" t="s">
        <v>100</v>
      </c>
      <c r="I54" s="9">
        <v>20230425</v>
      </c>
      <c r="J54" s="9" t="s">
        <v>104</v>
      </c>
      <c r="K54" s="9" t="s">
        <v>212</v>
      </c>
      <c r="L54" s="11" t="s">
        <v>158</v>
      </c>
      <c r="M54" s="9">
        <v>8</v>
      </c>
      <c r="N54" s="9">
        <v>5434.88</v>
      </c>
      <c r="O54" s="9">
        <f>5885*0.07*8</f>
        <v>3295.6</v>
      </c>
      <c r="P54" s="9">
        <v>180</v>
      </c>
      <c r="Q54" s="9">
        <f t="shared" si="3"/>
        <v>8910.48</v>
      </c>
    </row>
    <row r="55" ht="40" customHeight="1" spans="1:17">
      <c r="A55" s="9">
        <v>51</v>
      </c>
      <c r="B55" s="9">
        <v>1</v>
      </c>
      <c r="C55" s="9" t="s">
        <v>23</v>
      </c>
      <c r="D55" s="9" t="s">
        <v>213</v>
      </c>
      <c r="E55" s="9" t="s">
        <v>95</v>
      </c>
      <c r="F55" s="9">
        <v>54</v>
      </c>
      <c r="G55" s="42" t="s">
        <v>214</v>
      </c>
      <c r="H55" s="9" t="s">
        <v>74</v>
      </c>
      <c r="I55" s="9">
        <v>20230130</v>
      </c>
      <c r="J55" s="9" t="s">
        <v>215</v>
      </c>
      <c r="K55" s="9" t="s">
        <v>216</v>
      </c>
      <c r="L55" s="11" t="s">
        <v>217</v>
      </c>
      <c r="M55" s="9">
        <v>11</v>
      </c>
      <c r="N55" s="9">
        <v>7472.96</v>
      </c>
      <c r="O55" s="9">
        <f t="shared" ref="O55:O57" si="11">5885*0.07*11</f>
        <v>4531.45</v>
      </c>
      <c r="P55" s="9">
        <v>244.86</v>
      </c>
      <c r="Q55" s="9">
        <f t="shared" si="3"/>
        <v>12249.27</v>
      </c>
    </row>
    <row r="56" ht="40" customHeight="1" spans="1:17">
      <c r="A56" s="9">
        <v>52</v>
      </c>
      <c r="B56" s="9">
        <v>2</v>
      </c>
      <c r="C56" s="9" t="s">
        <v>23</v>
      </c>
      <c r="D56" s="9" t="s">
        <v>218</v>
      </c>
      <c r="E56" s="9" t="s">
        <v>95</v>
      </c>
      <c r="F56" s="9">
        <v>55</v>
      </c>
      <c r="G56" s="42" t="s">
        <v>219</v>
      </c>
      <c r="H56" s="9" t="s">
        <v>74</v>
      </c>
      <c r="I56" s="9">
        <v>20230130</v>
      </c>
      <c r="J56" s="9" t="s">
        <v>215</v>
      </c>
      <c r="K56" s="9" t="s">
        <v>220</v>
      </c>
      <c r="L56" s="11" t="s">
        <v>217</v>
      </c>
      <c r="M56" s="9">
        <v>11</v>
      </c>
      <c r="N56" s="9">
        <v>7472.96</v>
      </c>
      <c r="O56" s="9">
        <f t="shared" si="11"/>
        <v>4531.45</v>
      </c>
      <c r="P56" s="9">
        <v>244.86</v>
      </c>
      <c r="Q56" s="9">
        <f t="shared" si="3"/>
        <v>12249.27</v>
      </c>
    </row>
    <row r="57" ht="40" customHeight="1" spans="1:17">
      <c r="A57" s="9">
        <v>53</v>
      </c>
      <c r="B57" s="9">
        <v>3</v>
      </c>
      <c r="C57" s="9" t="s">
        <v>23</v>
      </c>
      <c r="D57" s="9" t="s">
        <v>221</v>
      </c>
      <c r="E57" s="9" t="s">
        <v>72</v>
      </c>
      <c r="F57" s="9">
        <v>48</v>
      </c>
      <c r="G57" s="42" t="s">
        <v>222</v>
      </c>
      <c r="H57" s="9" t="s">
        <v>74</v>
      </c>
      <c r="I57" s="9">
        <v>20230130</v>
      </c>
      <c r="J57" s="9" t="s">
        <v>215</v>
      </c>
      <c r="K57" s="9" t="s">
        <v>223</v>
      </c>
      <c r="L57" s="11" t="s">
        <v>217</v>
      </c>
      <c r="M57" s="9">
        <v>11</v>
      </c>
      <c r="N57" s="9">
        <v>7472.96</v>
      </c>
      <c r="O57" s="9">
        <f t="shared" si="11"/>
        <v>4531.45</v>
      </c>
      <c r="P57" s="9">
        <v>244.86</v>
      </c>
      <c r="Q57" s="9">
        <f t="shared" si="3"/>
        <v>12249.27</v>
      </c>
    </row>
    <row r="58" ht="40" customHeight="1" spans="1:17">
      <c r="A58" s="9">
        <v>54</v>
      </c>
      <c r="B58" s="9">
        <v>4</v>
      </c>
      <c r="C58" s="9" t="s">
        <v>23</v>
      </c>
      <c r="D58" s="9" t="s">
        <v>224</v>
      </c>
      <c r="E58" s="9" t="s">
        <v>95</v>
      </c>
      <c r="F58" s="9">
        <v>54</v>
      </c>
      <c r="G58" s="42" t="s">
        <v>225</v>
      </c>
      <c r="H58" s="9" t="s">
        <v>74</v>
      </c>
      <c r="I58" s="9">
        <v>20230209</v>
      </c>
      <c r="J58" s="9" t="s">
        <v>215</v>
      </c>
      <c r="K58" s="9" t="s">
        <v>130</v>
      </c>
      <c r="L58" s="11" t="s">
        <v>126</v>
      </c>
      <c r="M58" s="9">
        <v>10</v>
      </c>
      <c r="N58" s="9">
        <v>6793.6</v>
      </c>
      <c r="O58" s="9">
        <f>5885*0.07*10</f>
        <v>4119.5</v>
      </c>
      <c r="P58" s="9">
        <v>223.68</v>
      </c>
      <c r="Q58" s="9">
        <f t="shared" si="3"/>
        <v>11136.78</v>
      </c>
    </row>
    <row r="59" ht="40" customHeight="1" spans="1:17">
      <c r="A59" s="9">
        <v>55</v>
      </c>
      <c r="B59" s="9">
        <v>1</v>
      </c>
      <c r="C59" s="9" t="s">
        <v>226</v>
      </c>
      <c r="D59" s="9" t="s">
        <v>227</v>
      </c>
      <c r="E59" s="9" t="s">
        <v>72</v>
      </c>
      <c r="F59" s="9">
        <v>31</v>
      </c>
      <c r="G59" s="42" t="s">
        <v>228</v>
      </c>
      <c r="H59" s="9" t="s">
        <v>229</v>
      </c>
      <c r="I59" s="9">
        <v>20220613</v>
      </c>
      <c r="J59" s="9" t="s">
        <v>230</v>
      </c>
      <c r="K59" s="9" t="s">
        <v>231</v>
      </c>
      <c r="L59" s="11" t="s">
        <v>77</v>
      </c>
      <c r="M59" s="9">
        <v>12</v>
      </c>
      <c r="N59" s="9">
        <f>679.36*12</f>
        <v>8152.32</v>
      </c>
      <c r="O59" s="9">
        <f t="shared" ref="O59:O67" si="12">5885*0.07*12</f>
        <v>4943.4</v>
      </c>
      <c r="P59" s="9">
        <f>21.18*3+22.5*9</f>
        <v>266.04</v>
      </c>
      <c r="Q59" s="9">
        <f t="shared" si="3"/>
        <v>13361.76</v>
      </c>
    </row>
    <row r="60" ht="40" customHeight="1" spans="1:17">
      <c r="A60" s="9">
        <v>56</v>
      </c>
      <c r="B60" s="9">
        <v>1</v>
      </c>
      <c r="C60" s="9" t="s">
        <v>25</v>
      </c>
      <c r="D60" s="9" t="s">
        <v>232</v>
      </c>
      <c r="E60" s="9" t="s">
        <v>95</v>
      </c>
      <c r="F60" s="9">
        <v>53</v>
      </c>
      <c r="G60" s="42" t="s">
        <v>233</v>
      </c>
      <c r="H60" s="9" t="s">
        <v>74</v>
      </c>
      <c r="I60" s="9">
        <v>20220105</v>
      </c>
      <c r="J60" s="9" t="s">
        <v>234</v>
      </c>
      <c r="K60" s="9" t="s">
        <v>235</v>
      </c>
      <c r="L60" s="11" t="s">
        <v>77</v>
      </c>
      <c r="M60" s="9">
        <v>12</v>
      </c>
      <c r="N60" s="9">
        <v>8152.32</v>
      </c>
      <c r="O60" s="9">
        <f t="shared" si="12"/>
        <v>4943.4</v>
      </c>
      <c r="P60" s="9">
        <v>266.04</v>
      </c>
      <c r="Q60" s="9">
        <f t="shared" si="3"/>
        <v>13361.76</v>
      </c>
    </row>
    <row r="61" ht="40" customHeight="1" spans="1:17">
      <c r="A61" s="9">
        <v>57</v>
      </c>
      <c r="B61" s="9">
        <v>2</v>
      </c>
      <c r="C61" s="9" t="s">
        <v>25</v>
      </c>
      <c r="D61" s="9" t="s">
        <v>236</v>
      </c>
      <c r="E61" s="9" t="s">
        <v>72</v>
      </c>
      <c r="F61" s="9">
        <v>45</v>
      </c>
      <c r="G61" s="42" t="s">
        <v>237</v>
      </c>
      <c r="H61" s="9" t="s">
        <v>74</v>
      </c>
      <c r="I61" s="9">
        <v>20220228</v>
      </c>
      <c r="J61" s="9" t="s">
        <v>124</v>
      </c>
      <c r="K61" s="9" t="s">
        <v>238</v>
      </c>
      <c r="L61" s="11" t="s">
        <v>77</v>
      </c>
      <c r="M61" s="9">
        <v>12</v>
      </c>
      <c r="N61" s="9">
        <v>8152.32</v>
      </c>
      <c r="O61" s="9">
        <f t="shared" si="12"/>
        <v>4943.4</v>
      </c>
      <c r="P61" s="9">
        <v>266.04</v>
      </c>
      <c r="Q61" s="9">
        <f t="shared" si="3"/>
        <v>13361.76</v>
      </c>
    </row>
    <row r="62" ht="40" customHeight="1" spans="1:17">
      <c r="A62" s="9">
        <v>58</v>
      </c>
      <c r="B62" s="9">
        <v>1</v>
      </c>
      <c r="C62" s="9" t="s">
        <v>26</v>
      </c>
      <c r="D62" s="9" t="s">
        <v>239</v>
      </c>
      <c r="E62" s="9" t="s">
        <v>72</v>
      </c>
      <c r="F62" s="9">
        <v>25</v>
      </c>
      <c r="G62" s="9" t="s">
        <v>240</v>
      </c>
      <c r="H62" s="9" t="s">
        <v>100</v>
      </c>
      <c r="I62" s="9">
        <v>20211222</v>
      </c>
      <c r="J62" s="9" t="s">
        <v>241</v>
      </c>
      <c r="K62" s="9" t="s">
        <v>242</v>
      </c>
      <c r="L62" s="11" t="s">
        <v>77</v>
      </c>
      <c r="M62" s="9">
        <v>12</v>
      </c>
      <c r="N62" s="9">
        <v>8152.32</v>
      </c>
      <c r="O62" s="9">
        <f t="shared" si="12"/>
        <v>4943.4</v>
      </c>
      <c r="P62" s="9">
        <v>266.04</v>
      </c>
      <c r="Q62" s="9">
        <v>13361.76</v>
      </c>
    </row>
    <row r="63" ht="40" customHeight="1" spans="1:17">
      <c r="A63" s="9">
        <v>59</v>
      </c>
      <c r="B63" s="9">
        <v>1</v>
      </c>
      <c r="C63" s="9" t="s">
        <v>27</v>
      </c>
      <c r="D63" s="9" t="s">
        <v>243</v>
      </c>
      <c r="E63" s="9" t="s">
        <v>95</v>
      </c>
      <c r="F63" s="9">
        <v>51</v>
      </c>
      <c r="G63" s="9" t="s">
        <v>244</v>
      </c>
      <c r="H63" s="9" t="s">
        <v>245</v>
      </c>
      <c r="I63" s="9">
        <v>20211123</v>
      </c>
      <c r="J63" s="9" t="s">
        <v>234</v>
      </c>
      <c r="K63" s="9" t="s">
        <v>246</v>
      </c>
      <c r="L63" s="11" t="s">
        <v>77</v>
      </c>
      <c r="M63" s="9">
        <v>12</v>
      </c>
      <c r="N63" s="9">
        <v>8152.32</v>
      </c>
      <c r="O63" s="9">
        <f t="shared" si="12"/>
        <v>4943.4</v>
      </c>
      <c r="P63" s="9">
        <v>266.04</v>
      </c>
      <c r="Q63" s="9">
        <v>13361.76</v>
      </c>
    </row>
    <row r="64" ht="40" customHeight="1" spans="1:17">
      <c r="A64" s="9">
        <v>60</v>
      </c>
      <c r="B64" s="9">
        <v>2</v>
      </c>
      <c r="C64" s="9" t="s">
        <v>27</v>
      </c>
      <c r="D64" s="9" t="s">
        <v>247</v>
      </c>
      <c r="E64" s="9" t="s">
        <v>72</v>
      </c>
      <c r="F64" s="9">
        <v>43</v>
      </c>
      <c r="G64" s="9" t="s">
        <v>248</v>
      </c>
      <c r="H64" s="9" t="s">
        <v>245</v>
      </c>
      <c r="I64" s="9">
        <v>20220222</v>
      </c>
      <c r="J64" s="9" t="s">
        <v>124</v>
      </c>
      <c r="K64" s="9" t="s">
        <v>246</v>
      </c>
      <c r="L64" s="11" t="s">
        <v>77</v>
      </c>
      <c r="M64" s="9">
        <v>12</v>
      </c>
      <c r="N64" s="9">
        <v>8152.32</v>
      </c>
      <c r="O64" s="9">
        <f t="shared" si="12"/>
        <v>4943.4</v>
      </c>
      <c r="P64" s="9">
        <v>266.04</v>
      </c>
      <c r="Q64" s="9">
        <v>13361.76</v>
      </c>
    </row>
    <row r="65" ht="40" customHeight="1" spans="1:17">
      <c r="A65" s="9">
        <v>61</v>
      </c>
      <c r="B65" s="9">
        <v>3</v>
      </c>
      <c r="C65" s="9" t="s">
        <v>27</v>
      </c>
      <c r="D65" s="9" t="s">
        <v>249</v>
      </c>
      <c r="E65" s="9" t="s">
        <v>72</v>
      </c>
      <c r="F65" s="9">
        <v>47</v>
      </c>
      <c r="G65" s="9" t="s">
        <v>250</v>
      </c>
      <c r="H65" s="9" t="s">
        <v>245</v>
      </c>
      <c r="I65" s="9">
        <v>20220321</v>
      </c>
      <c r="J65" s="9" t="s">
        <v>124</v>
      </c>
      <c r="K65" s="9" t="s">
        <v>246</v>
      </c>
      <c r="L65" s="11" t="s">
        <v>77</v>
      </c>
      <c r="M65" s="9">
        <v>12</v>
      </c>
      <c r="N65" s="9">
        <v>8152.32</v>
      </c>
      <c r="O65" s="9">
        <f t="shared" si="12"/>
        <v>4943.4</v>
      </c>
      <c r="P65" s="9">
        <v>266.04</v>
      </c>
      <c r="Q65" s="9">
        <v>13361.76</v>
      </c>
    </row>
    <row r="66" ht="40" customHeight="1" spans="1:17">
      <c r="A66" s="9">
        <v>62</v>
      </c>
      <c r="B66" s="9">
        <v>4</v>
      </c>
      <c r="C66" s="9" t="s">
        <v>27</v>
      </c>
      <c r="D66" s="9" t="s">
        <v>251</v>
      </c>
      <c r="E66" s="9" t="s">
        <v>72</v>
      </c>
      <c r="F66" s="9">
        <v>46</v>
      </c>
      <c r="G66" s="9" t="s">
        <v>252</v>
      </c>
      <c r="H66" s="9" t="s">
        <v>245</v>
      </c>
      <c r="I66" s="9">
        <v>20220221</v>
      </c>
      <c r="J66" s="9" t="s">
        <v>253</v>
      </c>
      <c r="K66" s="9" t="s">
        <v>246</v>
      </c>
      <c r="L66" s="11" t="s">
        <v>77</v>
      </c>
      <c r="M66" s="9">
        <v>12</v>
      </c>
      <c r="N66" s="9">
        <v>8152.32</v>
      </c>
      <c r="O66" s="9">
        <f t="shared" si="12"/>
        <v>4943.4</v>
      </c>
      <c r="P66" s="9">
        <v>266.04</v>
      </c>
      <c r="Q66" s="9">
        <v>13361.76</v>
      </c>
    </row>
    <row r="67" ht="40" customHeight="1" spans="1:17">
      <c r="A67" s="9">
        <v>63</v>
      </c>
      <c r="B67" s="9">
        <v>5</v>
      </c>
      <c r="C67" s="9" t="s">
        <v>27</v>
      </c>
      <c r="D67" s="12" t="s">
        <v>537</v>
      </c>
      <c r="E67" s="9" t="s">
        <v>95</v>
      </c>
      <c r="F67" s="9">
        <v>56</v>
      </c>
      <c r="G67" s="9" t="s">
        <v>255</v>
      </c>
      <c r="H67" s="9" t="s">
        <v>245</v>
      </c>
      <c r="I67" s="9">
        <v>20220221</v>
      </c>
      <c r="J67" s="9" t="s">
        <v>253</v>
      </c>
      <c r="K67" s="9" t="s">
        <v>246</v>
      </c>
      <c r="L67" s="11" t="s">
        <v>77</v>
      </c>
      <c r="M67" s="9">
        <v>12</v>
      </c>
      <c r="N67" s="9">
        <v>8152.32</v>
      </c>
      <c r="O67" s="9">
        <f t="shared" si="12"/>
        <v>4943.4</v>
      </c>
      <c r="P67" s="9">
        <v>266.04</v>
      </c>
      <c r="Q67" s="9">
        <v>13361.76</v>
      </c>
    </row>
    <row r="68" ht="40" customHeight="1" spans="1:17">
      <c r="A68" s="9">
        <v>64</v>
      </c>
      <c r="B68" s="9">
        <v>6</v>
      </c>
      <c r="C68" s="13" t="s">
        <v>27</v>
      </c>
      <c r="D68" s="13" t="s">
        <v>256</v>
      </c>
      <c r="E68" s="13" t="s">
        <v>72</v>
      </c>
      <c r="F68" s="13">
        <v>47</v>
      </c>
      <c r="G68" s="43" t="s">
        <v>257</v>
      </c>
      <c r="H68" s="13" t="s">
        <v>74</v>
      </c>
      <c r="I68" s="9">
        <v>20220222</v>
      </c>
      <c r="J68" s="9" t="s">
        <v>234</v>
      </c>
      <c r="K68" s="9" t="s">
        <v>258</v>
      </c>
      <c r="L68" s="11" t="s">
        <v>259</v>
      </c>
      <c r="M68" s="9">
        <v>3</v>
      </c>
      <c r="N68" s="9">
        <f>651.36*3</f>
        <v>1954.08</v>
      </c>
      <c r="O68" s="9">
        <f>5645*0.07*3</f>
        <v>1185.45</v>
      </c>
      <c r="P68" s="9">
        <f>21.18*3</f>
        <v>63.54</v>
      </c>
      <c r="Q68" s="9">
        <f t="shared" ref="Q68:Q134" si="13">N68+O68+P68</f>
        <v>3203.07</v>
      </c>
    </row>
    <row r="69" ht="40" customHeight="1" spans="1:17">
      <c r="A69" s="9">
        <v>65</v>
      </c>
      <c r="B69" s="9">
        <v>1</v>
      </c>
      <c r="C69" s="9" t="s">
        <v>28</v>
      </c>
      <c r="D69" s="9" t="s">
        <v>260</v>
      </c>
      <c r="E69" s="9" t="s">
        <v>72</v>
      </c>
      <c r="F69" s="9">
        <v>23</v>
      </c>
      <c r="G69" s="42" t="s">
        <v>261</v>
      </c>
      <c r="H69" s="9" t="s">
        <v>100</v>
      </c>
      <c r="I69" s="9">
        <v>20221102</v>
      </c>
      <c r="J69" s="9" t="s">
        <v>262</v>
      </c>
      <c r="K69" s="9" t="s">
        <v>263</v>
      </c>
      <c r="L69" s="11" t="s">
        <v>77</v>
      </c>
      <c r="M69" s="9">
        <v>12</v>
      </c>
      <c r="N69" s="9">
        <v>8152.32</v>
      </c>
      <c r="O69" s="9">
        <f>5885*0.07*12</f>
        <v>4943.4</v>
      </c>
      <c r="P69" s="9">
        <v>266.04</v>
      </c>
      <c r="Q69" s="9">
        <v>13361.76</v>
      </c>
    </row>
    <row r="70" ht="40" customHeight="1" spans="1:17">
      <c r="A70" s="9">
        <v>66</v>
      </c>
      <c r="B70" s="9">
        <v>2</v>
      </c>
      <c r="C70" s="9" t="s">
        <v>28</v>
      </c>
      <c r="D70" s="9" t="s">
        <v>264</v>
      </c>
      <c r="E70" s="9" t="s">
        <v>72</v>
      </c>
      <c r="F70" s="9">
        <v>42</v>
      </c>
      <c r="G70" s="42" t="s">
        <v>265</v>
      </c>
      <c r="H70" s="9" t="s">
        <v>100</v>
      </c>
      <c r="I70" s="9">
        <v>20230110</v>
      </c>
      <c r="J70" s="9" t="s">
        <v>262</v>
      </c>
      <c r="K70" s="9" t="s">
        <v>266</v>
      </c>
      <c r="L70" s="11" t="s">
        <v>217</v>
      </c>
      <c r="M70" s="9">
        <v>11</v>
      </c>
      <c r="N70" s="9">
        <v>7472.96</v>
      </c>
      <c r="O70" s="9">
        <f>5885*0.07*11</f>
        <v>4531.45</v>
      </c>
      <c r="P70" s="9">
        <v>244.86</v>
      </c>
      <c r="Q70" s="9">
        <v>12249.27</v>
      </c>
    </row>
    <row r="71" ht="40" customHeight="1" spans="1:17">
      <c r="A71" s="9">
        <v>67</v>
      </c>
      <c r="B71" s="9">
        <v>3</v>
      </c>
      <c r="C71" s="9" t="s">
        <v>28</v>
      </c>
      <c r="D71" s="9" t="s">
        <v>267</v>
      </c>
      <c r="E71" s="9" t="s">
        <v>72</v>
      </c>
      <c r="F71" s="9">
        <v>25</v>
      </c>
      <c r="G71" s="42" t="s">
        <v>268</v>
      </c>
      <c r="H71" s="9" t="s">
        <v>100</v>
      </c>
      <c r="I71" s="9">
        <v>20221114</v>
      </c>
      <c r="J71" s="9" t="s">
        <v>262</v>
      </c>
      <c r="K71" s="9" t="s">
        <v>263</v>
      </c>
      <c r="L71" s="11" t="s">
        <v>269</v>
      </c>
      <c r="M71" s="9">
        <v>11</v>
      </c>
      <c r="N71" s="9">
        <v>7472.96</v>
      </c>
      <c r="O71" s="9">
        <f>5885*0.07*11</f>
        <v>4531.45</v>
      </c>
      <c r="P71" s="9">
        <v>243.54</v>
      </c>
      <c r="Q71" s="9">
        <v>12247.95</v>
      </c>
    </row>
    <row r="72" ht="40" customHeight="1" spans="1:17">
      <c r="A72" s="9">
        <v>68</v>
      </c>
      <c r="B72" s="9">
        <v>1</v>
      </c>
      <c r="C72" s="9" t="s">
        <v>29</v>
      </c>
      <c r="D72" s="9" t="s">
        <v>270</v>
      </c>
      <c r="E72" s="9" t="s">
        <v>72</v>
      </c>
      <c r="F72" s="9">
        <v>25</v>
      </c>
      <c r="G72" s="42" t="s">
        <v>271</v>
      </c>
      <c r="H72" s="9" t="s">
        <v>100</v>
      </c>
      <c r="I72" s="9">
        <v>20201106</v>
      </c>
      <c r="J72" s="9" t="s">
        <v>272</v>
      </c>
      <c r="K72" s="9" t="s">
        <v>273</v>
      </c>
      <c r="L72" s="11" t="s">
        <v>274</v>
      </c>
      <c r="M72" s="9">
        <v>10</v>
      </c>
      <c r="N72" s="9">
        <v>6793.6</v>
      </c>
      <c r="O72" s="9">
        <f>5885*0.07*10</f>
        <v>4119.5</v>
      </c>
      <c r="P72" s="9">
        <v>221.04</v>
      </c>
      <c r="Q72" s="9">
        <f>N72+O72+P72</f>
        <v>11134.14</v>
      </c>
    </row>
    <row r="73" ht="40" customHeight="1" spans="1:17">
      <c r="A73" s="9">
        <v>69</v>
      </c>
      <c r="B73" s="9">
        <v>2</v>
      </c>
      <c r="C73" s="9" t="s">
        <v>29</v>
      </c>
      <c r="D73" s="9" t="s">
        <v>275</v>
      </c>
      <c r="E73" s="9" t="s">
        <v>95</v>
      </c>
      <c r="F73" s="9">
        <v>25</v>
      </c>
      <c r="G73" s="42" t="s">
        <v>276</v>
      </c>
      <c r="H73" s="9" t="s">
        <v>100</v>
      </c>
      <c r="I73" s="9">
        <v>20201228</v>
      </c>
      <c r="J73" s="9" t="s">
        <v>272</v>
      </c>
      <c r="K73" s="9" t="s">
        <v>277</v>
      </c>
      <c r="L73" s="11" t="s">
        <v>82</v>
      </c>
      <c r="M73" s="9">
        <v>6</v>
      </c>
      <c r="N73" s="9">
        <f>651.36*6</f>
        <v>3908.16</v>
      </c>
      <c r="O73" s="9">
        <f>5645*0.07*5+5885*0.07</f>
        <v>2387.7</v>
      </c>
      <c r="P73" s="9">
        <v>131.04</v>
      </c>
      <c r="Q73" s="9">
        <f t="shared" ref="Q73:Q82" si="14">N73+O73+P73</f>
        <v>6426.9</v>
      </c>
    </row>
    <row r="74" ht="40" customHeight="1" spans="1:17">
      <c r="A74" s="9">
        <v>70</v>
      </c>
      <c r="B74" s="9">
        <v>3</v>
      </c>
      <c r="C74" s="9" t="s">
        <v>29</v>
      </c>
      <c r="D74" s="9" t="s">
        <v>278</v>
      </c>
      <c r="E74" s="9" t="s">
        <v>72</v>
      </c>
      <c r="F74" s="9">
        <v>46</v>
      </c>
      <c r="G74" s="42" t="s">
        <v>279</v>
      </c>
      <c r="H74" s="9" t="s">
        <v>74</v>
      </c>
      <c r="I74" s="9">
        <v>20170224</v>
      </c>
      <c r="J74" s="9" t="s">
        <v>272</v>
      </c>
      <c r="K74" s="9" t="s">
        <v>280</v>
      </c>
      <c r="L74" s="11" t="s">
        <v>77</v>
      </c>
      <c r="M74" s="9">
        <v>12</v>
      </c>
      <c r="N74" s="9">
        <v>8152.32</v>
      </c>
      <c r="O74" s="9">
        <f t="shared" ref="O74:O76" si="15">5885*0.07*12</f>
        <v>4943.4</v>
      </c>
      <c r="P74" s="9">
        <v>266.04</v>
      </c>
      <c r="Q74" s="9">
        <f t="shared" si="14"/>
        <v>13361.76</v>
      </c>
    </row>
    <row r="75" ht="40" customHeight="1" spans="1:17">
      <c r="A75" s="9">
        <v>71</v>
      </c>
      <c r="B75" s="9">
        <v>4</v>
      </c>
      <c r="C75" s="9" t="s">
        <v>29</v>
      </c>
      <c r="D75" s="9" t="s">
        <v>281</v>
      </c>
      <c r="E75" s="9" t="s">
        <v>72</v>
      </c>
      <c r="F75" s="9">
        <v>23</v>
      </c>
      <c r="G75" s="42" t="s">
        <v>282</v>
      </c>
      <c r="H75" s="9" t="s">
        <v>100</v>
      </c>
      <c r="I75" s="9">
        <v>20220829</v>
      </c>
      <c r="J75" s="9" t="s">
        <v>272</v>
      </c>
      <c r="K75" s="9" t="s">
        <v>283</v>
      </c>
      <c r="L75" s="11" t="s">
        <v>77</v>
      </c>
      <c r="M75" s="9">
        <v>12</v>
      </c>
      <c r="N75" s="9">
        <v>8152.32</v>
      </c>
      <c r="O75" s="9">
        <f t="shared" si="15"/>
        <v>4943.4</v>
      </c>
      <c r="P75" s="9">
        <v>266.04</v>
      </c>
      <c r="Q75" s="9">
        <f t="shared" si="14"/>
        <v>13361.76</v>
      </c>
    </row>
    <row r="76" ht="40" customHeight="1" spans="1:17">
      <c r="A76" s="9">
        <v>72</v>
      </c>
      <c r="B76" s="9">
        <v>5</v>
      </c>
      <c r="C76" s="9" t="s">
        <v>29</v>
      </c>
      <c r="D76" s="9" t="s">
        <v>284</v>
      </c>
      <c r="E76" s="9" t="s">
        <v>95</v>
      </c>
      <c r="F76" s="9">
        <v>25</v>
      </c>
      <c r="G76" s="42" t="s">
        <v>285</v>
      </c>
      <c r="H76" s="9" t="s">
        <v>100</v>
      </c>
      <c r="I76" s="9">
        <v>20230112</v>
      </c>
      <c r="J76" s="9" t="s">
        <v>272</v>
      </c>
      <c r="K76" s="9" t="s">
        <v>91</v>
      </c>
      <c r="L76" s="11" t="s">
        <v>217</v>
      </c>
      <c r="M76" s="9">
        <v>11</v>
      </c>
      <c r="N76" s="9">
        <f>679.36*11</f>
        <v>7472.96</v>
      </c>
      <c r="O76" s="9">
        <f>5885*0.07*11</f>
        <v>4531.45</v>
      </c>
      <c r="P76" s="9">
        <f>21.18*2+22.5*9</f>
        <v>244.86</v>
      </c>
      <c r="Q76" s="9">
        <f t="shared" si="14"/>
        <v>12249.27</v>
      </c>
    </row>
    <row r="77" ht="40" customHeight="1" spans="1:17">
      <c r="A77" s="9">
        <v>73</v>
      </c>
      <c r="B77" s="9">
        <v>6</v>
      </c>
      <c r="C77" s="9" t="s">
        <v>29</v>
      </c>
      <c r="D77" s="9" t="s">
        <v>286</v>
      </c>
      <c r="E77" s="9" t="s">
        <v>72</v>
      </c>
      <c r="F77" s="9">
        <v>38</v>
      </c>
      <c r="G77" s="42" t="s">
        <v>287</v>
      </c>
      <c r="H77" s="9" t="s">
        <v>288</v>
      </c>
      <c r="I77" s="9">
        <v>20230104</v>
      </c>
      <c r="J77" s="9" t="s">
        <v>272</v>
      </c>
      <c r="K77" s="9" t="s">
        <v>289</v>
      </c>
      <c r="L77" s="11" t="s">
        <v>217</v>
      </c>
      <c r="M77" s="9">
        <v>11</v>
      </c>
      <c r="N77" s="9">
        <v>7472.96</v>
      </c>
      <c r="O77" s="9">
        <f>5885*0.07*11</f>
        <v>4531.45</v>
      </c>
      <c r="P77" s="9">
        <v>244.86</v>
      </c>
      <c r="Q77" s="9">
        <f t="shared" si="14"/>
        <v>12249.27</v>
      </c>
    </row>
    <row r="78" ht="40" customHeight="1" spans="1:17">
      <c r="A78" s="9">
        <v>74</v>
      </c>
      <c r="B78" s="9">
        <v>7</v>
      </c>
      <c r="C78" s="9" t="s">
        <v>29</v>
      </c>
      <c r="D78" s="9" t="s">
        <v>290</v>
      </c>
      <c r="E78" s="9" t="s">
        <v>72</v>
      </c>
      <c r="F78" s="9">
        <v>27</v>
      </c>
      <c r="G78" s="42" t="s">
        <v>291</v>
      </c>
      <c r="H78" s="9" t="s">
        <v>100</v>
      </c>
      <c r="I78" s="9">
        <v>20230128</v>
      </c>
      <c r="J78" s="9" t="s">
        <v>272</v>
      </c>
      <c r="K78" s="9" t="s">
        <v>289</v>
      </c>
      <c r="L78" s="11" t="s">
        <v>217</v>
      </c>
      <c r="M78" s="9">
        <v>11</v>
      </c>
      <c r="N78" s="9">
        <v>7472.96</v>
      </c>
      <c r="O78" s="9">
        <f>5885*0.07*11</f>
        <v>4531.45</v>
      </c>
      <c r="P78" s="9">
        <v>244.86</v>
      </c>
      <c r="Q78" s="9">
        <f t="shared" si="14"/>
        <v>12249.27</v>
      </c>
    </row>
    <row r="79" ht="40" customHeight="1" spans="1:17">
      <c r="A79" s="9">
        <v>75</v>
      </c>
      <c r="B79" s="9">
        <v>8</v>
      </c>
      <c r="C79" s="9" t="s">
        <v>29</v>
      </c>
      <c r="D79" s="9" t="s">
        <v>292</v>
      </c>
      <c r="E79" s="9" t="s">
        <v>72</v>
      </c>
      <c r="F79" s="9">
        <v>24</v>
      </c>
      <c r="G79" s="42" t="s">
        <v>293</v>
      </c>
      <c r="H79" s="9" t="s">
        <v>100</v>
      </c>
      <c r="I79" s="9">
        <v>20230417</v>
      </c>
      <c r="J79" s="9" t="s">
        <v>272</v>
      </c>
      <c r="K79" s="9" t="s">
        <v>294</v>
      </c>
      <c r="L79" s="11" t="s">
        <v>137</v>
      </c>
      <c r="M79" s="9">
        <v>7</v>
      </c>
      <c r="N79" s="9">
        <v>4755.52</v>
      </c>
      <c r="O79" s="9">
        <f>5885*0.07*7</f>
        <v>2883.65</v>
      </c>
      <c r="P79" s="9">
        <v>157.5</v>
      </c>
      <c r="Q79" s="9">
        <f t="shared" si="14"/>
        <v>7796.67</v>
      </c>
    </row>
    <row r="80" ht="40" customHeight="1" spans="1:17">
      <c r="A80" s="9">
        <v>76</v>
      </c>
      <c r="B80" s="9">
        <v>9</v>
      </c>
      <c r="C80" s="9" t="s">
        <v>29</v>
      </c>
      <c r="D80" s="9" t="s">
        <v>295</v>
      </c>
      <c r="E80" s="9" t="s">
        <v>72</v>
      </c>
      <c r="F80" s="9">
        <v>45</v>
      </c>
      <c r="G80" s="42" t="s">
        <v>296</v>
      </c>
      <c r="H80" s="9" t="s">
        <v>74</v>
      </c>
      <c r="I80" s="9">
        <v>20230529</v>
      </c>
      <c r="J80" s="9" t="s">
        <v>272</v>
      </c>
      <c r="K80" s="9" t="s">
        <v>297</v>
      </c>
      <c r="L80" s="11" t="s">
        <v>298</v>
      </c>
      <c r="M80" s="9">
        <v>5</v>
      </c>
      <c r="N80" s="9">
        <v>3396.8</v>
      </c>
      <c r="O80" s="9">
        <f>5885*0.07*5</f>
        <v>2059.75</v>
      </c>
      <c r="P80" s="9">
        <v>112.5</v>
      </c>
      <c r="Q80" s="9">
        <f t="shared" si="14"/>
        <v>5569.05</v>
      </c>
    </row>
    <row r="81" ht="40" customHeight="1" spans="1:17">
      <c r="A81" s="9">
        <v>77</v>
      </c>
      <c r="B81" s="9">
        <v>10</v>
      </c>
      <c r="C81" s="9" t="s">
        <v>29</v>
      </c>
      <c r="D81" s="9" t="s">
        <v>299</v>
      </c>
      <c r="E81" s="9" t="s">
        <v>72</v>
      </c>
      <c r="F81" s="9">
        <v>25</v>
      </c>
      <c r="G81" s="42" t="s">
        <v>300</v>
      </c>
      <c r="H81" s="9" t="s">
        <v>100</v>
      </c>
      <c r="I81" s="9">
        <v>20230727</v>
      </c>
      <c r="J81" s="9" t="s">
        <v>272</v>
      </c>
      <c r="K81" s="9" t="s">
        <v>301</v>
      </c>
      <c r="L81" s="11" t="s">
        <v>302</v>
      </c>
      <c r="M81" s="9">
        <v>4</v>
      </c>
      <c r="N81" s="9">
        <v>2717.44</v>
      </c>
      <c r="O81" s="9">
        <f>5885*0.07*4</f>
        <v>1647.8</v>
      </c>
      <c r="P81" s="9">
        <v>90</v>
      </c>
      <c r="Q81" s="9">
        <f t="shared" si="14"/>
        <v>4455.24</v>
      </c>
    </row>
    <row r="82" ht="40" customHeight="1" spans="1:17">
      <c r="A82" s="9">
        <v>78</v>
      </c>
      <c r="B82" s="9">
        <v>11</v>
      </c>
      <c r="C82" s="9" t="s">
        <v>29</v>
      </c>
      <c r="D82" s="9" t="s">
        <v>303</v>
      </c>
      <c r="E82" s="9" t="s">
        <v>72</v>
      </c>
      <c r="F82" s="9">
        <v>23</v>
      </c>
      <c r="G82" s="42" t="s">
        <v>304</v>
      </c>
      <c r="H82" s="9" t="s">
        <v>100</v>
      </c>
      <c r="I82" s="9">
        <v>20230920</v>
      </c>
      <c r="J82" s="9" t="s">
        <v>305</v>
      </c>
      <c r="K82" s="9" t="s">
        <v>306</v>
      </c>
      <c r="L82" s="11" t="s">
        <v>307</v>
      </c>
      <c r="M82" s="9">
        <v>3</v>
      </c>
      <c r="N82" s="9">
        <v>2038.08</v>
      </c>
      <c r="O82" s="9">
        <f>5885*0.07*3</f>
        <v>1235.85</v>
      </c>
      <c r="P82" s="9">
        <v>67.5</v>
      </c>
      <c r="Q82" s="9">
        <f t="shared" si="14"/>
        <v>3341.43</v>
      </c>
    </row>
    <row r="83" ht="40" customHeight="1" spans="1:17">
      <c r="A83" s="9">
        <v>79</v>
      </c>
      <c r="B83" s="9">
        <v>1</v>
      </c>
      <c r="C83" s="9" t="s">
        <v>308</v>
      </c>
      <c r="D83" s="9" t="s">
        <v>309</v>
      </c>
      <c r="E83" s="9" t="s">
        <v>72</v>
      </c>
      <c r="F83" s="9">
        <v>41</v>
      </c>
      <c r="G83" s="42" t="s">
        <v>310</v>
      </c>
      <c r="H83" s="9" t="s">
        <v>74</v>
      </c>
      <c r="I83" s="9">
        <v>20220513</v>
      </c>
      <c r="J83" s="9" t="s">
        <v>230</v>
      </c>
      <c r="K83" s="9" t="s">
        <v>110</v>
      </c>
      <c r="L83" s="11" t="s">
        <v>77</v>
      </c>
      <c r="M83" s="9">
        <v>12</v>
      </c>
      <c r="N83" s="9">
        <v>8152.32</v>
      </c>
      <c r="O83" s="9">
        <f t="shared" ref="O83:O86" si="16">5885*0.07*12</f>
        <v>4943.4</v>
      </c>
      <c r="P83" s="9">
        <v>266.04</v>
      </c>
      <c r="Q83" s="9">
        <f t="shared" si="13"/>
        <v>13361.76</v>
      </c>
    </row>
    <row r="84" ht="40" customHeight="1" spans="1:17">
      <c r="A84" s="9">
        <v>80</v>
      </c>
      <c r="B84" s="9">
        <v>1</v>
      </c>
      <c r="C84" s="9" t="s">
        <v>31</v>
      </c>
      <c r="D84" s="9" t="s">
        <v>311</v>
      </c>
      <c r="E84" s="9" t="s">
        <v>72</v>
      </c>
      <c r="F84" s="9">
        <v>45</v>
      </c>
      <c r="G84" s="42" t="s">
        <v>312</v>
      </c>
      <c r="H84" s="9" t="s">
        <v>74</v>
      </c>
      <c r="I84" s="9">
        <v>20170104</v>
      </c>
      <c r="J84" s="9" t="s">
        <v>313</v>
      </c>
      <c r="K84" s="9" t="s">
        <v>314</v>
      </c>
      <c r="L84" s="11" t="s">
        <v>77</v>
      </c>
      <c r="M84" s="9">
        <v>12</v>
      </c>
      <c r="N84" s="9">
        <v>8152.32</v>
      </c>
      <c r="O84" s="9">
        <f t="shared" si="16"/>
        <v>4943.4</v>
      </c>
      <c r="P84" s="9">
        <v>266.04</v>
      </c>
      <c r="Q84" s="9">
        <f t="shared" si="13"/>
        <v>13361.76</v>
      </c>
    </row>
    <row r="85" ht="40" customHeight="1" spans="1:17">
      <c r="A85" s="9">
        <v>81</v>
      </c>
      <c r="B85" s="9">
        <v>2</v>
      </c>
      <c r="C85" s="9" t="s">
        <v>31</v>
      </c>
      <c r="D85" s="9" t="s">
        <v>315</v>
      </c>
      <c r="E85" s="9" t="s">
        <v>72</v>
      </c>
      <c r="F85" s="9">
        <v>40</v>
      </c>
      <c r="G85" s="42" t="s">
        <v>316</v>
      </c>
      <c r="H85" s="9" t="s">
        <v>74</v>
      </c>
      <c r="I85" s="9">
        <v>20220424</v>
      </c>
      <c r="J85" s="9" t="s">
        <v>313</v>
      </c>
      <c r="K85" s="9" t="s">
        <v>317</v>
      </c>
      <c r="L85" s="11" t="s">
        <v>77</v>
      </c>
      <c r="M85" s="9">
        <v>12</v>
      </c>
      <c r="N85" s="9">
        <v>8152.32</v>
      </c>
      <c r="O85" s="9">
        <f t="shared" si="16"/>
        <v>4943.4</v>
      </c>
      <c r="P85" s="9">
        <v>266.04</v>
      </c>
      <c r="Q85" s="9">
        <f t="shared" si="13"/>
        <v>13361.76</v>
      </c>
    </row>
    <row r="86" ht="40" customHeight="1" spans="1:17">
      <c r="A86" s="9">
        <v>82</v>
      </c>
      <c r="B86" s="9">
        <v>1</v>
      </c>
      <c r="C86" s="9" t="s">
        <v>32</v>
      </c>
      <c r="D86" s="9" t="s">
        <v>318</v>
      </c>
      <c r="E86" s="9" t="s">
        <v>95</v>
      </c>
      <c r="F86" s="9">
        <v>51</v>
      </c>
      <c r="G86" s="42" t="s">
        <v>319</v>
      </c>
      <c r="H86" s="9" t="s">
        <v>74</v>
      </c>
      <c r="I86" s="9">
        <v>20220105</v>
      </c>
      <c r="J86" s="9" t="s">
        <v>124</v>
      </c>
      <c r="K86" s="9" t="s">
        <v>320</v>
      </c>
      <c r="L86" s="11" t="s">
        <v>77</v>
      </c>
      <c r="M86" s="9">
        <v>12</v>
      </c>
      <c r="N86" s="9">
        <v>8152.32</v>
      </c>
      <c r="O86" s="9">
        <f t="shared" si="16"/>
        <v>4943.4</v>
      </c>
      <c r="P86" s="9">
        <v>266.04</v>
      </c>
      <c r="Q86" s="9">
        <f t="shared" si="13"/>
        <v>13361.76</v>
      </c>
    </row>
    <row r="87" ht="40" customHeight="1" spans="1:17">
      <c r="A87" s="9">
        <v>83</v>
      </c>
      <c r="B87" s="9">
        <v>2</v>
      </c>
      <c r="C87" s="9" t="s">
        <v>32</v>
      </c>
      <c r="D87" s="9" t="s">
        <v>321</v>
      </c>
      <c r="E87" s="9" t="s">
        <v>95</v>
      </c>
      <c r="F87" s="9">
        <v>50</v>
      </c>
      <c r="G87" s="42" t="s">
        <v>322</v>
      </c>
      <c r="H87" s="9" t="s">
        <v>74</v>
      </c>
      <c r="I87" s="9">
        <v>20230410</v>
      </c>
      <c r="J87" s="9" t="s">
        <v>323</v>
      </c>
      <c r="K87" s="9" t="s">
        <v>324</v>
      </c>
      <c r="L87" s="11" t="s">
        <v>137</v>
      </c>
      <c r="M87" s="9">
        <v>7</v>
      </c>
      <c r="N87" s="9">
        <v>4755.52</v>
      </c>
      <c r="O87" s="9">
        <f>5885*0.07*7</f>
        <v>2883.65</v>
      </c>
      <c r="P87" s="9">
        <v>178.36</v>
      </c>
      <c r="Q87" s="9">
        <f t="shared" si="13"/>
        <v>7817.53</v>
      </c>
    </row>
    <row r="88" ht="40" customHeight="1" spans="1:17">
      <c r="A88" s="9">
        <v>84</v>
      </c>
      <c r="B88" s="9">
        <v>1</v>
      </c>
      <c r="C88" s="9" t="s">
        <v>33</v>
      </c>
      <c r="D88" s="9" t="s">
        <v>325</v>
      </c>
      <c r="E88" s="9" t="s">
        <v>72</v>
      </c>
      <c r="F88" s="9">
        <v>36</v>
      </c>
      <c r="G88" s="42" t="s">
        <v>326</v>
      </c>
      <c r="H88" s="9" t="s">
        <v>100</v>
      </c>
      <c r="I88" s="9">
        <v>20230128</v>
      </c>
      <c r="J88" s="9" t="s">
        <v>327</v>
      </c>
      <c r="K88" s="9" t="s">
        <v>328</v>
      </c>
      <c r="L88" s="11" t="s">
        <v>126</v>
      </c>
      <c r="M88" s="9">
        <v>10</v>
      </c>
      <c r="N88" s="9">
        <v>6793.6</v>
      </c>
      <c r="O88" s="9">
        <f t="shared" ref="O88:O92" si="17">5885*0.07*10</f>
        <v>4119.5</v>
      </c>
      <c r="P88" s="9">
        <v>223.68</v>
      </c>
      <c r="Q88" s="9">
        <f t="shared" si="13"/>
        <v>11136.78</v>
      </c>
    </row>
    <row r="89" ht="40" customHeight="1" spans="1:17">
      <c r="A89" s="9">
        <v>85</v>
      </c>
      <c r="B89" s="9">
        <v>2</v>
      </c>
      <c r="C89" s="9" t="s">
        <v>33</v>
      </c>
      <c r="D89" s="9" t="s">
        <v>329</v>
      </c>
      <c r="E89" s="9" t="s">
        <v>95</v>
      </c>
      <c r="F89" s="9">
        <v>27</v>
      </c>
      <c r="G89" s="42" t="s">
        <v>330</v>
      </c>
      <c r="H89" s="9" t="s">
        <v>100</v>
      </c>
      <c r="I89" s="9">
        <v>20230128</v>
      </c>
      <c r="J89" s="9" t="s">
        <v>327</v>
      </c>
      <c r="K89" s="9" t="s">
        <v>331</v>
      </c>
      <c r="L89" s="11" t="s">
        <v>126</v>
      </c>
      <c r="M89" s="9">
        <v>10</v>
      </c>
      <c r="N89" s="9">
        <v>6793.6</v>
      </c>
      <c r="O89" s="9">
        <f t="shared" si="17"/>
        <v>4119.5</v>
      </c>
      <c r="P89" s="9">
        <v>223.68</v>
      </c>
      <c r="Q89" s="9">
        <f t="shared" si="13"/>
        <v>11136.78</v>
      </c>
    </row>
    <row r="90" ht="40" customHeight="1" spans="1:17">
      <c r="A90" s="9">
        <v>86</v>
      </c>
      <c r="B90" s="9">
        <v>1</v>
      </c>
      <c r="C90" s="9" t="s">
        <v>332</v>
      </c>
      <c r="D90" s="9" t="s">
        <v>177</v>
      </c>
      <c r="E90" s="9" t="s">
        <v>72</v>
      </c>
      <c r="F90" s="9">
        <v>47</v>
      </c>
      <c r="G90" s="42" t="s">
        <v>333</v>
      </c>
      <c r="H90" s="9" t="s">
        <v>74</v>
      </c>
      <c r="I90" s="9">
        <v>20161230</v>
      </c>
      <c r="J90" s="9" t="s">
        <v>124</v>
      </c>
      <c r="K90" s="9" t="s">
        <v>334</v>
      </c>
      <c r="L90" s="11" t="s">
        <v>217</v>
      </c>
      <c r="M90" s="9">
        <v>11</v>
      </c>
      <c r="N90" s="9">
        <v>7472.96</v>
      </c>
      <c r="O90" s="9">
        <f>5885*0.07*11</f>
        <v>4531.45</v>
      </c>
      <c r="P90" s="9">
        <v>244.86</v>
      </c>
      <c r="Q90" s="9">
        <f t="shared" si="13"/>
        <v>12249.27</v>
      </c>
    </row>
    <row r="91" ht="40" customHeight="1" spans="1:17">
      <c r="A91" s="9">
        <v>87</v>
      </c>
      <c r="B91" s="9">
        <v>1</v>
      </c>
      <c r="C91" s="9" t="s">
        <v>35</v>
      </c>
      <c r="D91" s="9" t="s">
        <v>335</v>
      </c>
      <c r="E91" s="9" t="s">
        <v>95</v>
      </c>
      <c r="F91" s="9">
        <v>22</v>
      </c>
      <c r="G91" s="42" t="s">
        <v>336</v>
      </c>
      <c r="H91" s="9" t="s">
        <v>100</v>
      </c>
      <c r="I91" s="9">
        <v>20221102</v>
      </c>
      <c r="J91" s="9" t="s">
        <v>147</v>
      </c>
      <c r="K91" s="9" t="s">
        <v>337</v>
      </c>
      <c r="L91" s="11" t="s">
        <v>274</v>
      </c>
      <c r="M91" s="9">
        <v>10</v>
      </c>
      <c r="N91" s="9">
        <v>6793.6</v>
      </c>
      <c r="O91" s="9">
        <f t="shared" si="17"/>
        <v>4119.5</v>
      </c>
      <c r="P91" s="9">
        <v>221.04</v>
      </c>
      <c r="Q91" s="9">
        <f t="shared" si="13"/>
        <v>11134.14</v>
      </c>
    </row>
    <row r="92" ht="40" customHeight="1" spans="1:17">
      <c r="A92" s="9">
        <v>88</v>
      </c>
      <c r="B92" s="9">
        <v>2</v>
      </c>
      <c r="C92" s="9" t="s">
        <v>35</v>
      </c>
      <c r="D92" s="9" t="s">
        <v>338</v>
      </c>
      <c r="E92" s="9" t="s">
        <v>72</v>
      </c>
      <c r="F92" s="9">
        <v>46</v>
      </c>
      <c r="G92" s="42" t="s">
        <v>339</v>
      </c>
      <c r="H92" s="9" t="s">
        <v>74</v>
      </c>
      <c r="I92" s="9">
        <v>20170106</v>
      </c>
      <c r="J92" s="9" t="s">
        <v>124</v>
      </c>
      <c r="K92" s="9" t="s">
        <v>340</v>
      </c>
      <c r="L92" s="11" t="s">
        <v>126</v>
      </c>
      <c r="M92" s="9">
        <v>10</v>
      </c>
      <c r="N92" s="9">
        <v>6793.6</v>
      </c>
      <c r="O92" s="9">
        <f t="shared" si="17"/>
        <v>4119.5</v>
      </c>
      <c r="P92" s="9">
        <v>223.68</v>
      </c>
      <c r="Q92" s="9">
        <f t="shared" si="13"/>
        <v>11136.78</v>
      </c>
    </row>
    <row r="93" ht="40" customHeight="1" spans="1:17">
      <c r="A93" s="9">
        <v>89</v>
      </c>
      <c r="B93" s="9">
        <v>1</v>
      </c>
      <c r="C93" s="9" t="s">
        <v>36</v>
      </c>
      <c r="D93" s="9" t="s">
        <v>341</v>
      </c>
      <c r="E93" s="9" t="s">
        <v>72</v>
      </c>
      <c r="F93" s="9">
        <v>46</v>
      </c>
      <c r="G93" s="42" t="s">
        <v>342</v>
      </c>
      <c r="H93" s="9" t="s">
        <v>74</v>
      </c>
      <c r="I93" s="9">
        <v>20220228</v>
      </c>
      <c r="J93" s="9" t="s">
        <v>343</v>
      </c>
      <c r="K93" s="9" t="s">
        <v>344</v>
      </c>
      <c r="L93" s="11" t="s">
        <v>77</v>
      </c>
      <c r="M93" s="9">
        <v>12</v>
      </c>
      <c r="N93" s="9">
        <v>8152.32</v>
      </c>
      <c r="O93" s="9">
        <f>5885*0.07*12</f>
        <v>4943.4</v>
      </c>
      <c r="P93" s="9">
        <v>266.04</v>
      </c>
      <c r="Q93" s="9">
        <f t="shared" si="13"/>
        <v>13361.76</v>
      </c>
    </row>
    <row r="94" ht="40" customHeight="1" spans="1:17">
      <c r="A94" s="9">
        <v>90</v>
      </c>
      <c r="B94" s="9">
        <v>2</v>
      </c>
      <c r="C94" s="9" t="s">
        <v>36</v>
      </c>
      <c r="D94" s="9" t="s">
        <v>345</v>
      </c>
      <c r="E94" s="9" t="s">
        <v>72</v>
      </c>
      <c r="F94" s="9">
        <v>24</v>
      </c>
      <c r="G94" s="42" t="s">
        <v>346</v>
      </c>
      <c r="H94" s="9" t="s">
        <v>100</v>
      </c>
      <c r="I94" s="9">
        <v>20220211</v>
      </c>
      <c r="J94" s="9" t="s">
        <v>343</v>
      </c>
      <c r="K94" s="9" t="s">
        <v>344</v>
      </c>
      <c r="L94" s="11" t="s">
        <v>77</v>
      </c>
      <c r="M94" s="9">
        <v>12</v>
      </c>
      <c r="N94" s="9">
        <v>8152.32</v>
      </c>
      <c r="O94" s="9">
        <f>5885*0.07*12</f>
        <v>4943.4</v>
      </c>
      <c r="P94" s="9">
        <v>266.04</v>
      </c>
      <c r="Q94" s="9">
        <f t="shared" si="13"/>
        <v>13361.76</v>
      </c>
    </row>
    <row r="95" ht="40" customHeight="1" spans="1:17">
      <c r="A95" s="9">
        <v>91</v>
      </c>
      <c r="B95" s="9">
        <v>3</v>
      </c>
      <c r="C95" s="9" t="s">
        <v>36</v>
      </c>
      <c r="D95" s="9" t="s">
        <v>347</v>
      </c>
      <c r="E95" s="9" t="s">
        <v>72</v>
      </c>
      <c r="F95" s="9">
        <v>48</v>
      </c>
      <c r="G95" s="9" t="s">
        <v>348</v>
      </c>
      <c r="H95" s="9" t="s">
        <v>74</v>
      </c>
      <c r="I95" s="9">
        <v>20170115</v>
      </c>
      <c r="J95" s="9" t="s">
        <v>343</v>
      </c>
      <c r="K95" s="9" t="s">
        <v>349</v>
      </c>
      <c r="L95" s="11" t="s">
        <v>350</v>
      </c>
      <c r="M95" s="9">
        <v>8</v>
      </c>
      <c r="N95" s="9">
        <v>5434.88</v>
      </c>
      <c r="O95" s="9">
        <f>5885*0.07*8</f>
        <v>3295.6</v>
      </c>
      <c r="P95" s="9">
        <v>176.04</v>
      </c>
      <c r="Q95" s="9">
        <f t="shared" si="13"/>
        <v>8906.52</v>
      </c>
    </row>
    <row r="96" ht="40" customHeight="1" spans="1:17">
      <c r="A96" s="9">
        <v>92</v>
      </c>
      <c r="B96" s="9">
        <v>4</v>
      </c>
      <c r="C96" s="9" t="s">
        <v>36</v>
      </c>
      <c r="D96" s="9" t="s">
        <v>351</v>
      </c>
      <c r="E96" s="9" t="s">
        <v>72</v>
      </c>
      <c r="F96" s="9">
        <v>25</v>
      </c>
      <c r="G96" s="42" t="s">
        <v>352</v>
      </c>
      <c r="H96" s="9" t="s">
        <v>100</v>
      </c>
      <c r="I96" s="9">
        <v>20230128</v>
      </c>
      <c r="J96" s="9" t="s">
        <v>165</v>
      </c>
      <c r="K96" s="9" t="s">
        <v>538</v>
      </c>
      <c r="L96" s="11" t="s">
        <v>354</v>
      </c>
      <c r="M96" s="9">
        <v>7</v>
      </c>
      <c r="N96" s="9">
        <v>4755.52</v>
      </c>
      <c r="O96" s="9">
        <f>5885*0.07*7</f>
        <v>2883.65</v>
      </c>
      <c r="P96" s="9">
        <v>154.86</v>
      </c>
      <c r="Q96" s="9">
        <f t="shared" si="13"/>
        <v>7794.03</v>
      </c>
    </row>
    <row r="97" ht="40" customHeight="1" spans="1:17">
      <c r="A97" s="9">
        <v>93</v>
      </c>
      <c r="B97" s="9">
        <v>5</v>
      </c>
      <c r="C97" s="9" t="s">
        <v>36</v>
      </c>
      <c r="D97" s="9" t="s">
        <v>355</v>
      </c>
      <c r="E97" s="9" t="s">
        <v>72</v>
      </c>
      <c r="F97" s="9">
        <v>46</v>
      </c>
      <c r="G97" s="42" t="s">
        <v>356</v>
      </c>
      <c r="H97" s="9" t="s">
        <v>74</v>
      </c>
      <c r="I97" s="9">
        <v>20170225</v>
      </c>
      <c r="J97" s="9" t="s">
        <v>165</v>
      </c>
      <c r="K97" s="9" t="s">
        <v>357</v>
      </c>
      <c r="L97" s="11" t="s">
        <v>217</v>
      </c>
      <c r="M97" s="9">
        <v>11</v>
      </c>
      <c r="N97" s="9">
        <v>7472.96</v>
      </c>
      <c r="O97" s="9">
        <f>5885*0.07*11</f>
        <v>4531.45</v>
      </c>
      <c r="P97" s="9">
        <v>244.86</v>
      </c>
      <c r="Q97" s="9">
        <f t="shared" si="13"/>
        <v>12249.27</v>
      </c>
    </row>
    <row r="98" ht="40" customHeight="1" spans="1:17">
      <c r="A98" s="9">
        <v>94</v>
      </c>
      <c r="B98" s="9">
        <v>6</v>
      </c>
      <c r="C98" s="9" t="s">
        <v>36</v>
      </c>
      <c r="D98" s="9" t="s">
        <v>358</v>
      </c>
      <c r="E98" s="9" t="s">
        <v>72</v>
      </c>
      <c r="F98" s="9">
        <v>23</v>
      </c>
      <c r="G98" s="42" t="s">
        <v>359</v>
      </c>
      <c r="H98" s="9" t="s">
        <v>100</v>
      </c>
      <c r="I98" s="9">
        <v>20230302</v>
      </c>
      <c r="J98" s="9" t="s">
        <v>360</v>
      </c>
      <c r="K98" s="9" t="s">
        <v>361</v>
      </c>
      <c r="L98" s="11" t="s">
        <v>167</v>
      </c>
      <c r="M98" s="9">
        <v>9</v>
      </c>
      <c r="N98" s="9">
        <v>6114.24</v>
      </c>
      <c r="O98" s="9">
        <f>5885*0.07*9</f>
        <v>3707.55</v>
      </c>
      <c r="P98" s="9">
        <v>202.5</v>
      </c>
      <c r="Q98" s="9">
        <f t="shared" si="13"/>
        <v>10024.29</v>
      </c>
    </row>
    <row r="99" ht="40" customHeight="1" spans="1:17">
      <c r="A99" s="9">
        <v>95</v>
      </c>
      <c r="B99" s="9">
        <v>7</v>
      </c>
      <c r="C99" s="9" t="s">
        <v>36</v>
      </c>
      <c r="D99" s="9" t="s">
        <v>362</v>
      </c>
      <c r="E99" s="9" t="s">
        <v>72</v>
      </c>
      <c r="F99" s="9">
        <v>24</v>
      </c>
      <c r="G99" s="42" t="s">
        <v>363</v>
      </c>
      <c r="H99" s="9" t="s">
        <v>100</v>
      </c>
      <c r="I99" s="9">
        <v>20230714</v>
      </c>
      <c r="J99" s="9" t="s">
        <v>165</v>
      </c>
      <c r="K99" s="9" t="s">
        <v>364</v>
      </c>
      <c r="L99" s="11" t="s">
        <v>302</v>
      </c>
      <c r="M99" s="9">
        <v>4</v>
      </c>
      <c r="N99" s="9">
        <v>2717.44</v>
      </c>
      <c r="O99" s="9">
        <f>5885*0.07*4</f>
        <v>1647.8</v>
      </c>
      <c r="P99" s="9">
        <v>90</v>
      </c>
      <c r="Q99" s="9">
        <f t="shared" si="13"/>
        <v>4455.24</v>
      </c>
    </row>
    <row r="100" ht="40" customHeight="1" spans="1:17">
      <c r="A100" s="9">
        <v>96</v>
      </c>
      <c r="B100" s="9">
        <v>8</v>
      </c>
      <c r="C100" s="9" t="s">
        <v>36</v>
      </c>
      <c r="D100" s="9" t="s">
        <v>345</v>
      </c>
      <c r="E100" s="9" t="s">
        <v>72</v>
      </c>
      <c r="F100" s="9">
        <v>45</v>
      </c>
      <c r="G100" s="42" t="s">
        <v>365</v>
      </c>
      <c r="H100" s="9" t="s">
        <v>74</v>
      </c>
      <c r="I100" s="9">
        <v>20150101</v>
      </c>
      <c r="J100" s="9" t="s">
        <v>366</v>
      </c>
      <c r="K100" s="9" t="s">
        <v>367</v>
      </c>
      <c r="L100" s="11" t="s">
        <v>307</v>
      </c>
      <c r="M100" s="9">
        <v>3</v>
      </c>
      <c r="N100" s="9">
        <v>2038.08</v>
      </c>
      <c r="O100" s="9">
        <f>5885*0.07*3</f>
        <v>1235.85</v>
      </c>
      <c r="P100" s="9">
        <v>67.5</v>
      </c>
      <c r="Q100" s="9">
        <f t="shared" si="13"/>
        <v>3341.43</v>
      </c>
    </row>
    <row r="101" ht="40" customHeight="1" spans="1:17">
      <c r="A101" s="9">
        <v>97</v>
      </c>
      <c r="B101" s="9">
        <v>1</v>
      </c>
      <c r="C101" s="9" t="s">
        <v>368</v>
      </c>
      <c r="D101" s="9" t="s">
        <v>369</v>
      </c>
      <c r="E101" s="9" t="s">
        <v>72</v>
      </c>
      <c r="F101" s="9">
        <v>38</v>
      </c>
      <c r="G101" s="42" t="s">
        <v>370</v>
      </c>
      <c r="H101" s="9" t="s">
        <v>100</v>
      </c>
      <c r="I101" s="9">
        <v>20230113</v>
      </c>
      <c r="J101" s="9" t="s">
        <v>165</v>
      </c>
      <c r="K101" s="9" t="s">
        <v>289</v>
      </c>
      <c r="L101" s="11" t="s">
        <v>217</v>
      </c>
      <c r="M101" s="9">
        <v>11</v>
      </c>
      <c r="N101" s="9">
        <f>679.36*11</f>
        <v>7472.96</v>
      </c>
      <c r="O101" s="9">
        <f>5885*0.07*11</f>
        <v>4531.45</v>
      </c>
      <c r="P101" s="9">
        <f>21.18*2+22.5*9</f>
        <v>244.86</v>
      </c>
      <c r="Q101" s="9">
        <f t="shared" si="13"/>
        <v>12249.27</v>
      </c>
    </row>
    <row r="102" ht="40" customHeight="1" spans="1:17">
      <c r="A102" s="9">
        <v>98</v>
      </c>
      <c r="B102" s="9">
        <v>2</v>
      </c>
      <c r="C102" s="9" t="s">
        <v>368</v>
      </c>
      <c r="D102" s="9" t="s">
        <v>371</v>
      </c>
      <c r="E102" s="9" t="s">
        <v>72</v>
      </c>
      <c r="F102" s="9">
        <v>23</v>
      </c>
      <c r="G102" s="42" t="s">
        <v>372</v>
      </c>
      <c r="H102" s="9" t="s">
        <v>100</v>
      </c>
      <c r="I102" s="9">
        <v>20230207</v>
      </c>
      <c r="J102" s="9" t="s">
        <v>165</v>
      </c>
      <c r="K102" s="9" t="s">
        <v>373</v>
      </c>
      <c r="L102" s="11" t="s">
        <v>126</v>
      </c>
      <c r="M102" s="9">
        <v>10</v>
      </c>
      <c r="N102" s="9">
        <f>679.36*10</f>
        <v>6793.6</v>
      </c>
      <c r="O102" s="9">
        <f>5885*0.07*10</f>
        <v>4119.5</v>
      </c>
      <c r="P102" s="9">
        <f>21.18+22.5*9</f>
        <v>223.68</v>
      </c>
      <c r="Q102" s="9">
        <f t="shared" si="13"/>
        <v>11136.78</v>
      </c>
    </row>
    <row r="103" ht="40" customHeight="1" spans="1:17">
      <c r="A103" s="9">
        <v>99</v>
      </c>
      <c r="B103" s="9">
        <v>1</v>
      </c>
      <c r="C103" s="9" t="s">
        <v>38</v>
      </c>
      <c r="D103" s="9" t="s">
        <v>374</v>
      </c>
      <c r="E103" s="9" t="s">
        <v>72</v>
      </c>
      <c r="F103" s="9">
        <v>27</v>
      </c>
      <c r="G103" s="42" t="s">
        <v>375</v>
      </c>
      <c r="H103" s="9" t="s">
        <v>100</v>
      </c>
      <c r="I103" s="9">
        <v>20210517</v>
      </c>
      <c r="J103" s="9" t="s">
        <v>376</v>
      </c>
      <c r="K103" s="9" t="s">
        <v>377</v>
      </c>
      <c r="L103" s="11" t="s">
        <v>378</v>
      </c>
      <c r="M103" s="9">
        <v>9</v>
      </c>
      <c r="N103" s="9">
        <v>6114.24</v>
      </c>
      <c r="O103" s="9">
        <f>5885*0.07*9</f>
        <v>3707.55</v>
      </c>
      <c r="P103" s="9">
        <v>198.54</v>
      </c>
      <c r="Q103" s="9">
        <f t="shared" si="13"/>
        <v>10020.33</v>
      </c>
    </row>
    <row r="104" ht="40" customHeight="1" spans="1:17">
      <c r="A104" s="9">
        <v>100</v>
      </c>
      <c r="B104" s="9">
        <v>2</v>
      </c>
      <c r="C104" s="9" t="s">
        <v>38</v>
      </c>
      <c r="D104" s="9" t="s">
        <v>379</v>
      </c>
      <c r="E104" s="9" t="s">
        <v>72</v>
      </c>
      <c r="F104" s="9">
        <v>25</v>
      </c>
      <c r="G104" s="42" t="s">
        <v>380</v>
      </c>
      <c r="H104" s="9" t="s">
        <v>100</v>
      </c>
      <c r="I104" s="9">
        <v>20210517</v>
      </c>
      <c r="J104" s="9" t="s">
        <v>376</v>
      </c>
      <c r="K104" s="9" t="s">
        <v>110</v>
      </c>
      <c r="L104" s="11" t="s">
        <v>77</v>
      </c>
      <c r="M104" s="9">
        <v>12</v>
      </c>
      <c r="N104" s="9">
        <v>8152.32</v>
      </c>
      <c r="O104" s="9">
        <f t="shared" ref="O104:O107" si="18">5885*0.07*12</f>
        <v>4943.4</v>
      </c>
      <c r="P104" s="9">
        <v>266.04</v>
      </c>
      <c r="Q104" s="9">
        <f t="shared" si="13"/>
        <v>13361.76</v>
      </c>
    </row>
    <row r="105" ht="40" customHeight="1" spans="1:17">
      <c r="A105" s="9">
        <v>101</v>
      </c>
      <c r="B105" s="9">
        <v>3</v>
      </c>
      <c r="C105" s="9" t="s">
        <v>38</v>
      </c>
      <c r="D105" s="9" t="s">
        <v>381</v>
      </c>
      <c r="E105" s="9" t="s">
        <v>95</v>
      </c>
      <c r="F105" s="9">
        <v>23</v>
      </c>
      <c r="G105" s="42" t="s">
        <v>382</v>
      </c>
      <c r="H105" s="9" t="s">
        <v>100</v>
      </c>
      <c r="I105" s="9">
        <v>20210909</v>
      </c>
      <c r="J105" s="9" t="s">
        <v>376</v>
      </c>
      <c r="K105" s="9" t="s">
        <v>110</v>
      </c>
      <c r="L105" s="11" t="s">
        <v>77</v>
      </c>
      <c r="M105" s="9">
        <v>12</v>
      </c>
      <c r="N105" s="9">
        <v>8152.32</v>
      </c>
      <c r="O105" s="9">
        <f t="shared" si="18"/>
        <v>4943.4</v>
      </c>
      <c r="P105" s="9">
        <v>266.04</v>
      </c>
      <c r="Q105" s="9">
        <f t="shared" si="13"/>
        <v>13361.76</v>
      </c>
    </row>
    <row r="106" ht="40" customHeight="1" spans="1:17">
      <c r="A106" s="9">
        <v>102</v>
      </c>
      <c r="B106" s="9">
        <v>1</v>
      </c>
      <c r="C106" s="9" t="s">
        <v>39</v>
      </c>
      <c r="D106" s="9" t="s">
        <v>383</v>
      </c>
      <c r="E106" s="9" t="s">
        <v>95</v>
      </c>
      <c r="F106" s="9">
        <v>29</v>
      </c>
      <c r="G106" s="42" t="s">
        <v>384</v>
      </c>
      <c r="H106" s="9" t="s">
        <v>100</v>
      </c>
      <c r="I106" s="9">
        <v>20220726</v>
      </c>
      <c r="J106" s="9" t="s">
        <v>165</v>
      </c>
      <c r="K106" s="9" t="s">
        <v>385</v>
      </c>
      <c r="L106" s="11" t="s">
        <v>77</v>
      </c>
      <c r="M106" s="9">
        <v>12</v>
      </c>
      <c r="N106" s="9">
        <v>8152.32</v>
      </c>
      <c r="O106" s="9">
        <f t="shared" si="18"/>
        <v>4943.4</v>
      </c>
      <c r="P106" s="9">
        <v>266.04</v>
      </c>
      <c r="Q106" s="9">
        <f t="shared" si="13"/>
        <v>13361.76</v>
      </c>
    </row>
    <row r="107" ht="40" customHeight="1" spans="1:17">
      <c r="A107" s="9">
        <v>103</v>
      </c>
      <c r="B107" s="9">
        <v>1</v>
      </c>
      <c r="C107" s="9" t="s">
        <v>40</v>
      </c>
      <c r="D107" s="9" t="s">
        <v>386</v>
      </c>
      <c r="E107" s="9" t="s">
        <v>72</v>
      </c>
      <c r="F107" s="9">
        <v>31</v>
      </c>
      <c r="G107" s="42" t="s">
        <v>387</v>
      </c>
      <c r="H107" s="9" t="s">
        <v>100</v>
      </c>
      <c r="I107" s="9">
        <v>20220105</v>
      </c>
      <c r="J107" s="9" t="s">
        <v>388</v>
      </c>
      <c r="K107" s="9" t="s">
        <v>389</v>
      </c>
      <c r="L107" s="11" t="s">
        <v>77</v>
      </c>
      <c r="M107" s="9">
        <v>12</v>
      </c>
      <c r="N107" s="9">
        <v>8152.32</v>
      </c>
      <c r="O107" s="9">
        <f t="shared" si="18"/>
        <v>4943.4</v>
      </c>
      <c r="P107" s="9">
        <v>266.04</v>
      </c>
      <c r="Q107" s="9">
        <f t="shared" si="13"/>
        <v>13361.76</v>
      </c>
    </row>
    <row r="108" ht="40" customHeight="1" spans="1:17">
      <c r="A108" s="9">
        <v>104</v>
      </c>
      <c r="B108" s="9">
        <v>2</v>
      </c>
      <c r="C108" s="9" t="s">
        <v>40</v>
      </c>
      <c r="D108" s="9" t="s">
        <v>390</v>
      </c>
      <c r="E108" s="9" t="s">
        <v>72</v>
      </c>
      <c r="F108" s="9">
        <v>43</v>
      </c>
      <c r="G108" s="42" t="s">
        <v>391</v>
      </c>
      <c r="H108" s="9" t="s">
        <v>74</v>
      </c>
      <c r="I108" s="9">
        <v>20230128</v>
      </c>
      <c r="J108" s="9" t="s">
        <v>388</v>
      </c>
      <c r="K108" s="9" t="s">
        <v>392</v>
      </c>
      <c r="L108" s="11" t="s">
        <v>217</v>
      </c>
      <c r="M108" s="9">
        <v>11</v>
      </c>
      <c r="N108" s="9">
        <v>7472.96</v>
      </c>
      <c r="O108" s="9">
        <f>5885*0.07*11</f>
        <v>4531.45</v>
      </c>
      <c r="P108" s="9">
        <v>244.86</v>
      </c>
      <c r="Q108" s="9">
        <f t="shared" si="13"/>
        <v>12249.27</v>
      </c>
    </row>
    <row r="109" ht="40" customHeight="1" spans="1:17">
      <c r="A109" s="9">
        <v>105</v>
      </c>
      <c r="B109" s="9">
        <v>3</v>
      </c>
      <c r="C109" s="9" t="s">
        <v>40</v>
      </c>
      <c r="D109" s="9" t="s">
        <v>393</v>
      </c>
      <c r="E109" s="9" t="s">
        <v>72</v>
      </c>
      <c r="F109" s="9">
        <v>23</v>
      </c>
      <c r="G109" s="42" t="s">
        <v>394</v>
      </c>
      <c r="H109" s="9" t="s">
        <v>100</v>
      </c>
      <c r="I109" s="9">
        <v>20230814</v>
      </c>
      <c r="J109" s="9" t="s">
        <v>395</v>
      </c>
      <c r="K109" s="9" t="s">
        <v>396</v>
      </c>
      <c r="L109" s="11" t="s">
        <v>302</v>
      </c>
      <c r="M109" s="9">
        <v>4</v>
      </c>
      <c r="N109" s="9">
        <v>2717.44</v>
      </c>
      <c r="O109" s="9">
        <f>5885*0.07*4</f>
        <v>1647.8</v>
      </c>
      <c r="P109" s="9">
        <v>90</v>
      </c>
      <c r="Q109" s="9">
        <f t="shared" si="13"/>
        <v>4455.24</v>
      </c>
    </row>
    <row r="110" ht="40" customHeight="1" spans="1:17">
      <c r="A110" s="9">
        <v>106</v>
      </c>
      <c r="B110" s="9">
        <v>1</v>
      </c>
      <c r="C110" s="9" t="s">
        <v>41</v>
      </c>
      <c r="D110" s="9" t="s">
        <v>397</v>
      </c>
      <c r="E110" s="9" t="s">
        <v>72</v>
      </c>
      <c r="F110" s="9">
        <v>26</v>
      </c>
      <c r="G110" s="42" t="s">
        <v>398</v>
      </c>
      <c r="H110" s="9" t="s">
        <v>100</v>
      </c>
      <c r="I110" s="9">
        <v>20220211</v>
      </c>
      <c r="J110" s="9" t="s">
        <v>399</v>
      </c>
      <c r="K110" s="9" t="s">
        <v>400</v>
      </c>
      <c r="L110" s="11" t="s">
        <v>77</v>
      </c>
      <c r="M110" s="9">
        <v>12</v>
      </c>
      <c r="N110" s="9">
        <v>8152.32</v>
      </c>
      <c r="O110" s="9">
        <f t="shared" ref="O110:O115" si="19">5885*0.07*12</f>
        <v>4943.4</v>
      </c>
      <c r="P110" s="9">
        <v>266.04</v>
      </c>
      <c r="Q110" s="9">
        <f t="shared" si="13"/>
        <v>13361.76</v>
      </c>
    </row>
    <row r="111" ht="40" customHeight="1" spans="1:17">
      <c r="A111" s="9">
        <v>107</v>
      </c>
      <c r="B111" s="9">
        <v>2</v>
      </c>
      <c r="C111" s="9" t="s">
        <v>41</v>
      </c>
      <c r="D111" s="9" t="s">
        <v>401</v>
      </c>
      <c r="E111" s="9" t="s">
        <v>95</v>
      </c>
      <c r="F111" s="9">
        <v>25</v>
      </c>
      <c r="G111" s="42" t="s">
        <v>402</v>
      </c>
      <c r="H111" s="9" t="s">
        <v>100</v>
      </c>
      <c r="I111" s="9">
        <v>20220809</v>
      </c>
      <c r="J111" s="9" t="s">
        <v>403</v>
      </c>
      <c r="K111" s="9" t="s">
        <v>404</v>
      </c>
      <c r="L111" s="11" t="s">
        <v>77</v>
      </c>
      <c r="M111" s="9">
        <v>12</v>
      </c>
      <c r="N111" s="9">
        <v>8152.32</v>
      </c>
      <c r="O111" s="9">
        <f t="shared" si="19"/>
        <v>4943.4</v>
      </c>
      <c r="P111" s="9">
        <v>266.04</v>
      </c>
      <c r="Q111" s="9">
        <f t="shared" si="13"/>
        <v>13361.76</v>
      </c>
    </row>
    <row r="112" s="1" customFormat="1" ht="40" customHeight="1" spans="1:17">
      <c r="A112" s="9">
        <v>108</v>
      </c>
      <c r="B112" s="9">
        <v>1</v>
      </c>
      <c r="C112" s="9" t="s">
        <v>42</v>
      </c>
      <c r="D112" s="9" t="s">
        <v>405</v>
      </c>
      <c r="E112" s="9" t="s">
        <v>72</v>
      </c>
      <c r="F112" s="9">
        <v>23</v>
      </c>
      <c r="G112" s="9" t="s">
        <v>406</v>
      </c>
      <c r="H112" s="9" t="s">
        <v>407</v>
      </c>
      <c r="I112" s="9">
        <v>20220722</v>
      </c>
      <c r="J112" s="9" t="s">
        <v>376</v>
      </c>
      <c r="K112" s="9" t="s">
        <v>377</v>
      </c>
      <c r="L112" s="11" t="s">
        <v>378</v>
      </c>
      <c r="M112" s="9">
        <v>9</v>
      </c>
      <c r="N112" s="9">
        <v>6114.24</v>
      </c>
      <c r="O112" s="9">
        <f>5885*0.07*9</f>
        <v>3707.55</v>
      </c>
      <c r="P112" s="9">
        <v>199.8</v>
      </c>
      <c r="Q112" s="9">
        <f t="shared" si="13"/>
        <v>10021.59</v>
      </c>
    </row>
    <row r="113" s="1" customFormat="1" ht="40" customHeight="1" spans="1:17">
      <c r="A113" s="9">
        <v>109</v>
      </c>
      <c r="B113" s="9">
        <v>2</v>
      </c>
      <c r="C113" s="9" t="s">
        <v>42</v>
      </c>
      <c r="D113" s="9" t="s">
        <v>408</v>
      </c>
      <c r="E113" s="9" t="s">
        <v>72</v>
      </c>
      <c r="F113" s="9">
        <v>26</v>
      </c>
      <c r="G113" s="9" t="s">
        <v>409</v>
      </c>
      <c r="H113" s="9" t="s">
        <v>410</v>
      </c>
      <c r="I113" s="9">
        <v>20220907</v>
      </c>
      <c r="J113" s="9" t="s">
        <v>376</v>
      </c>
      <c r="K113" s="9" t="s">
        <v>411</v>
      </c>
      <c r="L113" s="11" t="s">
        <v>412</v>
      </c>
      <c r="M113" s="9">
        <v>10</v>
      </c>
      <c r="N113" s="9">
        <v>6793.6</v>
      </c>
      <c r="O113" s="9">
        <v>4119.5</v>
      </c>
      <c r="P113" s="9">
        <v>222.36</v>
      </c>
      <c r="Q113" s="9">
        <f t="shared" si="13"/>
        <v>11135.46</v>
      </c>
    </row>
    <row r="114" s="1" customFormat="1" ht="40" customHeight="1" spans="1:17">
      <c r="A114" s="9">
        <v>110</v>
      </c>
      <c r="B114" s="9">
        <v>3</v>
      </c>
      <c r="C114" s="9" t="s">
        <v>42</v>
      </c>
      <c r="D114" s="9" t="s">
        <v>236</v>
      </c>
      <c r="E114" s="9" t="s">
        <v>72</v>
      </c>
      <c r="F114" s="9">
        <v>45</v>
      </c>
      <c r="G114" s="9" t="s">
        <v>413</v>
      </c>
      <c r="H114" s="9" t="s">
        <v>74</v>
      </c>
      <c r="I114" s="14">
        <v>20230228</v>
      </c>
      <c r="J114" s="9" t="s">
        <v>376</v>
      </c>
      <c r="K114" s="9" t="s">
        <v>414</v>
      </c>
      <c r="L114" s="11" t="s">
        <v>167</v>
      </c>
      <c r="M114" s="9">
        <v>9</v>
      </c>
      <c r="N114" s="9">
        <v>6114.24</v>
      </c>
      <c r="O114" s="9">
        <f>5885*0.07*9</f>
        <v>3707.55</v>
      </c>
      <c r="P114" s="9">
        <v>202.5</v>
      </c>
      <c r="Q114" s="9">
        <f t="shared" si="13"/>
        <v>10024.29</v>
      </c>
    </row>
    <row r="115" ht="40" customHeight="1" spans="1:17">
      <c r="A115" s="9">
        <v>111</v>
      </c>
      <c r="B115" s="9">
        <v>1</v>
      </c>
      <c r="C115" s="9" t="s">
        <v>43</v>
      </c>
      <c r="D115" s="9" t="s">
        <v>415</v>
      </c>
      <c r="E115" s="9" t="s">
        <v>72</v>
      </c>
      <c r="F115" s="9">
        <v>22</v>
      </c>
      <c r="G115" s="42" t="s">
        <v>416</v>
      </c>
      <c r="H115" s="9" t="s">
        <v>100</v>
      </c>
      <c r="I115" s="9">
        <v>20220809</v>
      </c>
      <c r="J115" s="9" t="s">
        <v>417</v>
      </c>
      <c r="K115" s="9" t="s">
        <v>110</v>
      </c>
      <c r="L115" s="11" t="s">
        <v>77</v>
      </c>
      <c r="M115" s="9">
        <v>12</v>
      </c>
      <c r="N115" s="9">
        <v>8152.32</v>
      </c>
      <c r="O115" s="9">
        <f t="shared" si="19"/>
        <v>4943.4</v>
      </c>
      <c r="P115" s="9">
        <v>293.16</v>
      </c>
      <c r="Q115" s="9">
        <f t="shared" si="13"/>
        <v>13388.88</v>
      </c>
    </row>
    <row r="116" ht="40" customHeight="1" spans="1:17">
      <c r="A116" s="9">
        <v>112</v>
      </c>
      <c r="B116" s="9">
        <v>2</v>
      </c>
      <c r="C116" s="9" t="s">
        <v>43</v>
      </c>
      <c r="D116" s="9" t="s">
        <v>418</v>
      </c>
      <c r="E116" s="9" t="s">
        <v>95</v>
      </c>
      <c r="F116" s="9">
        <v>23</v>
      </c>
      <c r="G116" s="42" t="s">
        <v>419</v>
      </c>
      <c r="H116" s="9" t="s">
        <v>100</v>
      </c>
      <c r="I116" s="9">
        <v>20220822</v>
      </c>
      <c r="J116" s="9" t="s">
        <v>417</v>
      </c>
      <c r="K116" s="9" t="s">
        <v>420</v>
      </c>
      <c r="L116" s="11" t="s">
        <v>421</v>
      </c>
      <c r="M116" s="9">
        <v>1</v>
      </c>
      <c r="N116" s="9">
        <v>651.36</v>
      </c>
      <c r="O116" s="9">
        <f>5645*0.07</f>
        <v>395.15</v>
      </c>
      <c r="P116" s="9">
        <v>24.43</v>
      </c>
      <c r="Q116" s="9">
        <f t="shared" si="13"/>
        <v>1070.94</v>
      </c>
    </row>
    <row r="117" ht="40" customHeight="1" spans="1:17">
      <c r="A117" s="9">
        <v>113</v>
      </c>
      <c r="B117" s="9">
        <v>3</v>
      </c>
      <c r="C117" s="9" t="s">
        <v>43</v>
      </c>
      <c r="D117" s="9" t="s">
        <v>422</v>
      </c>
      <c r="E117" s="9" t="s">
        <v>72</v>
      </c>
      <c r="F117" s="9">
        <v>23</v>
      </c>
      <c r="G117" s="42" t="s">
        <v>423</v>
      </c>
      <c r="H117" s="9" t="s">
        <v>100</v>
      </c>
      <c r="I117" s="9">
        <v>20230104</v>
      </c>
      <c r="J117" s="9" t="s">
        <v>417</v>
      </c>
      <c r="K117" s="9" t="s">
        <v>424</v>
      </c>
      <c r="L117" s="11" t="s">
        <v>217</v>
      </c>
      <c r="M117" s="9">
        <v>11</v>
      </c>
      <c r="N117" s="9">
        <v>7472.96</v>
      </c>
      <c r="O117" s="9">
        <f>5885*0.07*11</f>
        <v>4531.45</v>
      </c>
      <c r="P117" s="9">
        <v>268.73</v>
      </c>
      <c r="Q117" s="9">
        <f t="shared" si="13"/>
        <v>12273.14</v>
      </c>
    </row>
    <row r="118" ht="40" customHeight="1" spans="1:17">
      <c r="A118" s="9">
        <v>114</v>
      </c>
      <c r="B118" s="9">
        <v>4</v>
      </c>
      <c r="C118" s="9" t="s">
        <v>43</v>
      </c>
      <c r="D118" s="9" t="s">
        <v>425</v>
      </c>
      <c r="E118" s="9" t="s">
        <v>72</v>
      </c>
      <c r="F118" s="9">
        <v>34</v>
      </c>
      <c r="G118" s="42" t="s">
        <v>426</v>
      </c>
      <c r="H118" s="9" t="s">
        <v>100</v>
      </c>
      <c r="I118" s="9">
        <v>20220601</v>
      </c>
      <c r="J118" s="9" t="s">
        <v>165</v>
      </c>
      <c r="K118" s="9" t="s">
        <v>427</v>
      </c>
      <c r="L118" s="11" t="s">
        <v>428</v>
      </c>
      <c r="M118" s="9">
        <v>6</v>
      </c>
      <c r="N118" s="9">
        <v>4076.16</v>
      </c>
      <c r="O118" s="9">
        <f>5885*0.07*6</f>
        <v>2471.7</v>
      </c>
      <c r="P118" s="9">
        <v>146.58</v>
      </c>
      <c r="Q118" s="9">
        <f t="shared" si="13"/>
        <v>6694.44</v>
      </c>
    </row>
    <row r="119" ht="40" customHeight="1" spans="1:17">
      <c r="A119" s="9">
        <v>115</v>
      </c>
      <c r="B119" s="9">
        <v>1</v>
      </c>
      <c r="C119" s="9" t="s">
        <v>44</v>
      </c>
      <c r="D119" s="9" t="s">
        <v>429</v>
      </c>
      <c r="E119" s="9" t="s">
        <v>72</v>
      </c>
      <c r="F119" s="9">
        <v>27</v>
      </c>
      <c r="G119" s="42" t="s">
        <v>430</v>
      </c>
      <c r="H119" s="9" t="s">
        <v>100</v>
      </c>
      <c r="I119" s="9">
        <v>20230320</v>
      </c>
      <c r="J119" s="9" t="s">
        <v>431</v>
      </c>
      <c r="K119" s="9" t="s">
        <v>238</v>
      </c>
      <c r="L119" s="11" t="s">
        <v>167</v>
      </c>
      <c r="M119" s="9">
        <v>9</v>
      </c>
      <c r="N119" s="9">
        <v>6114.24</v>
      </c>
      <c r="O119" s="9">
        <f>5885*0.07*9</f>
        <v>3707.55</v>
      </c>
      <c r="P119" s="9">
        <v>202.5</v>
      </c>
      <c r="Q119" s="9">
        <f t="shared" si="13"/>
        <v>10024.29</v>
      </c>
    </row>
    <row r="120" ht="40" customHeight="1" spans="1:17">
      <c r="A120" s="9">
        <v>116</v>
      </c>
      <c r="B120" s="9">
        <v>1</v>
      </c>
      <c r="C120" s="9" t="s">
        <v>45</v>
      </c>
      <c r="D120" s="9" t="s">
        <v>432</v>
      </c>
      <c r="E120" s="9" t="s">
        <v>72</v>
      </c>
      <c r="F120" s="9">
        <v>28</v>
      </c>
      <c r="G120" s="9" t="s">
        <v>433</v>
      </c>
      <c r="H120" s="9" t="s">
        <v>407</v>
      </c>
      <c r="I120" s="9">
        <v>20220112</v>
      </c>
      <c r="J120" s="9" t="s">
        <v>124</v>
      </c>
      <c r="K120" s="9" t="s">
        <v>434</v>
      </c>
      <c r="L120" s="11" t="s">
        <v>77</v>
      </c>
      <c r="M120" s="9">
        <v>12</v>
      </c>
      <c r="N120" s="9">
        <v>8152.32</v>
      </c>
      <c r="O120" s="9">
        <f t="shared" ref="O120:O128" si="20">5885*0.07*12</f>
        <v>4943.4</v>
      </c>
      <c r="P120" s="9">
        <v>266.04</v>
      </c>
      <c r="Q120" s="9">
        <f t="shared" si="13"/>
        <v>13361.76</v>
      </c>
    </row>
    <row r="121" ht="40" customHeight="1" spans="1:17">
      <c r="A121" s="9">
        <v>117</v>
      </c>
      <c r="B121" s="9">
        <v>2</v>
      </c>
      <c r="C121" s="9" t="s">
        <v>45</v>
      </c>
      <c r="D121" s="9" t="s">
        <v>435</v>
      </c>
      <c r="E121" s="9" t="s">
        <v>95</v>
      </c>
      <c r="F121" s="9">
        <v>56</v>
      </c>
      <c r="G121" s="9" t="s">
        <v>436</v>
      </c>
      <c r="H121" s="9" t="s">
        <v>74</v>
      </c>
      <c r="I121" s="9">
        <v>20220110</v>
      </c>
      <c r="J121" s="9" t="s">
        <v>124</v>
      </c>
      <c r="K121" s="9" t="s">
        <v>434</v>
      </c>
      <c r="L121" s="11" t="s">
        <v>77</v>
      </c>
      <c r="M121" s="9">
        <v>12</v>
      </c>
      <c r="N121" s="9">
        <v>8152.32</v>
      </c>
      <c r="O121" s="9">
        <f t="shared" si="20"/>
        <v>4943.4</v>
      </c>
      <c r="P121" s="9">
        <v>266.04</v>
      </c>
      <c r="Q121" s="9">
        <f t="shared" si="13"/>
        <v>13361.76</v>
      </c>
    </row>
    <row r="122" ht="40" customHeight="1" spans="1:17">
      <c r="A122" s="9">
        <v>118</v>
      </c>
      <c r="B122" s="9">
        <v>1</v>
      </c>
      <c r="C122" s="9" t="s">
        <v>46</v>
      </c>
      <c r="D122" s="9" t="s">
        <v>437</v>
      </c>
      <c r="E122" s="9" t="s">
        <v>72</v>
      </c>
      <c r="F122" s="9">
        <v>23</v>
      </c>
      <c r="G122" s="42" t="s">
        <v>438</v>
      </c>
      <c r="H122" s="9" t="s">
        <v>100</v>
      </c>
      <c r="I122" s="9">
        <v>20230719</v>
      </c>
      <c r="J122" s="9" t="s">
        <v>439</v>
      </c>
      <c r="K122" s="9" t="s">
        <v>440</v>
      </c>
      <c r="L122" s="11" t="s">
        <v>298</v>
      </c>
      <c r="M122" s="9">
        <v>5</v>
      </c>
      <c r="N122" s="9">
        <v>3396.8</v>
      </c>
      <c r="O122" s="9">
        <f>5885*0.07*5</f>
        <v>2059.75</v>
      </c>
      <c r="P122" s="9">
        <v>112.5</v>
      </c>
      <c r="Q122" s="9">
        <f t="shared" si="13"/>
        <v>5569.05</v>
      </c>
    </row>
    <row r="123" ht="40" customHeight="1" spans="1:17">
      <c r="A123" s="9">
        <v>119</v>
      </c>
      <c r="B123" s="9">
        <v>2</v>
      </c>
      <c r="C123" s="9" t="s">
        <v>46</v>
      </c>
      <c r="D123" s="9" t="s">
        <v>441</v>
      </c>
      <c r="E123" s="9" t="s">
        <v>72</v>
      </c>
      <c r="F123" s="9">
        <v>25</v>
      </c>
      <c r="G123" s="42" t="s">
        <v>442</v>
      </c>
      <c r="H123" s="9" t="s">
        <v>100</v>
      </c>
      <c r="I123" s="9">
        <v>20230725</v>
      </c>
      <c r="J123" s="9" t="s">
        <v>439</v>
      </c>
      <c r="K123" s="9" t="s">
        <v>440</v>
      </c>
      <c r="L123" s="11" t="s">
        <v>298</v>
      </c>
      <c r="M123" s="9">
        <v>5</v>
      </c>
      <c r="N123" s="9">
        <v>3396.8</v>
      </c>
      <c r="O123" s="9">
        <f>5885*0.07*5</f>
        <v>2059.75</v>
      </c>
      <c r="P123" s="9">
        <v>112.5</v>
      </c>
      <c r="Q123" s="9">
        <f t="shared" si="13"/>
        <v>5569.05</v>
      </c>
    </row>
    <row r="124" ht="40" customHeight="1" spans="1:17">
      <c r="A124" s="9">
        <v>120</v>
      </c>
      <c r="B124" s="9">
        <v>1</v>
      </c>
      <c r="C124" s="9" t="s">
        <v>47</v>
      </c>
      <c r="D124" s="9" t="s">
        <v>443</v>
      </c>
      <c r="E124" s="9" t="s">
        <v>72</v>
      </c>
      <c r="F124" s="9">
        <v>46</v>
      </c>
      <c r="G124" s="42" t="s">
        <v>444</v>
      </c>
      <c r="H124" s="9" t="s">
        <v>407</v>
      </c>
      <c r="I124" s="9">
        <v>20220105</v>
      </c>
      <c r="J124" s="9" t="s">
        <v>165</v>
      </c>
      <c r="K124" s="9" t="s">
        <v>445</v>
      </c>
      <c r="L124" s="11" t="s">
        <v>217</v>
      </c>
      <c r="M124" s="9">
        <v>11</v>
      </c>
      <c r="N124" s="9">
        <f>679.36*11</f>
        <v>7472.96</v>
      </c>
      <c r="O124" s="9">
        <f>5885*0.07*11</f>
        <v>4531.45</v>
      </c>
      <c r="P124" s="9">
        <f>21.18*2+22.5*9</f>
        <v>244.86</v>
      </c>
      <c r="Q124" s="9">
        <f t="shared" si="13"/>
        <v>12249.27</v>
      </c>
    </row>
    <row r="125" ht="40" customHeight="1" spans="1:17">
      <c r="A125" s="9">
        <v>121</v>
      </c>
      <c r="B125" s="9">
        <v>2</v>
      </c>
      <c r="C125" s="9" t="s">
        <v>47</v>
      </c>
      <c r="D125" s="9" t="s">
        <v>446</v>
      </c>
      <c r="E125" s="9" t="s">
        <v>95</v>
      </c>
      <c r="F125" s="9">
        <v>24</v>
      </c>
      <c r="G125" s="42" t="s">
        <v>447</v>
      </c>
      <c r="H125" s="9" t="s">
        <v>407</v>
      </c>
      <c r="I125" s="9">
        <v>20220907</v>
      </c>
      <c r="J125" s="9" t="s">
        <v>165</v>
      </c>
      <c r="K125" s="9" t="s">
        <v>448</v>
      </c>
      <c r="L125" s="11" t="s">
        <v>77</v>
      </c>
      <c r="M125" s="9">
        <v>12</v>
      </c>
      <c r="N125" s="9">
        <v>8152.32</v>
      </c>
      <c r="O125" s="9">
        <f t="shared" si="20"/>
        <v>4943.4</v>
      </c>
      <c r="P125" s="9">
        <v>266.04</v>
      </c>
      <c r="Q125" s="9">
        <f t="shared" si="13"/>
        <v>13361.76</v>
      </c>
    </row>
    <row r="126" s="1" customFormat="1" ht="40" customHeight="1" spans="1:17">
      <c r="A126" s="9">
        <v>122</v>
      </c>
      <c r="B126" s="9">
        <v>1</v>
      </c>
      <c r="C126" s="9" t="s">
        <v>48</v>
      </c>
      <c r="D126" s="9" t="s">
        <v>449</v>
      </c>
      <c r="E126" s="9" t="s">
        <v>95</v>
      </c>
      <c r="F126" s="9">
        <v>53</v>
      </c>
      <c r="G126" s="42" t="s">
        <v>450</v>
      </c>
      <c r="H126" s="9" t="s">
        <v>74</v>
      </c>
      <c r="I126" s="9">
        <v>20210105</v>
      </c>
      <c r="J126" s="9" t="s">
        <v>90</v>
      </c>
      <c r="K126" s="9" t="s">
        <v>451</v>
      </c>
      <c r="L126" s="11" t="s">
        <v>77</v>
      </c>
      <c r="M126" s="9">
        <v>12</v>
      </c>
      <c r="N126" s="9">
        <v>8152.32</v>
      </c>
      <c r="O126" s="9">
        <f t="shared" si="20"/>
        <v>4943.4</v>
      </c>
      <c r="P126" s="9">
        <v>266.04</v>
      </c>
      <c r="Q126" s="9">
        <f t="shared" si="13"/>
        <v>13361.76</v>
      </c>
    </row>
    <row r="127" s="1" customFormat="1" ht="40" customHeight="1" spans="1:17">
      <c r="A127" s="9">
        <v>123</v>
      </c>
      <c r="B127" s="9">
        <v>2</v>
      </c>
      <c r="C127" s="9" t="s">
        <v>48</v>
      </c>
      <c r="D127" s="9" t="s">
        <v>452</v>
      </c>
      <c r="E127" s="9" t="s">
        <v>72</v>
      </c>
      <c r="F127" s="9">
        <v>47</v>
      </c>
      <c r="G127" s="42" t="s">
        <v>453</v>
      </c>
      <c r="H127" s="9" t="s">
        <v>74</v>
      </c>
      <c r="I127" s="9">
        <v>20181119</v>
      </c>
      <c r="J127" s="9" t="s">
        <v>90</v>
      </c>
      <c r="K127" s="9" t="s">
        <v>451</v>
      </c>
      <c r="L127" s="11" t="s">
        <v>77</v>
      </c>
      <c r="M127" s="9">
        <v>12</v>
      </c>
      <c r="N127" s="9">
        <v>8152.32</v>
      </c>
      <c r="O127" s="9">
        <f t="shared" si="20"/>
        <v>4943.4</v>
      </c>
      <c r="P127" s="9">
        <v>266.04</v>
      </c>
      <c r="Q127" s="9">
        <f t="shared" si="13"/>
        <v>13361.76</v>
      </c>
    </row>
    <row r="128" s="1" customFormat="1" ht="40" customHeight="1" spans="1:17">
      <c r="A128" s="9">
        <v>124</v>
      </c>
      <c r="B128" s="9">
        <v>3</v>
      </c>
      <c r="C128" s="9" t="s">
        <v>48</v>
      </c>
      <c r="D128" s="9" t="s">
        <v>454</v>
      </c>
      <c r="E128" s="9" t="s">
        <v>95</v>
      </c>
      <c r="F128" s="9">
        <v>55</v>
      </c>
      <c r="G128" s="42" t="s">
        <v>455</v>
      </c>
      <c r="H128" s="9" t="s">
        <v>74</v>
      </c>
      <c r="I128" s="9">
        <v>20201208</v>
      </c>
      <c r="J128" s="9" t="s">
        <v>90</v>
      </c>
      <c r="K128" s="9" t="s">
        <v>451</v>
      </c>
      <c r="L128" s="11" t="s">
        <v>77</v>
      </c>
      <c r="M128" s="9">
        <v>12</v>
      </c>
      <c r="N128" s="9">
        <v>8152.32</v>
      </c>
      <c r="O128" s="9">
        <f t="shared" si="20"/>
        <v>4943.4</v>
      </c>
      <c r="P128" s="9">
        <v>266.04</v>
      </c>
      <c r="Q128" s="9">
        <f t="shared" si="13"/>
        <v>13361.76</v>
      </c>
    </row>
    <row r="129" s="1" customFormat="1" ht="40" customHeight="1" spans="1:17">
      <c r="A129" s="9">
        <v>125</v>
      </c>
      <c r="B129" s="9">
        <v>4</v>
      </c>
      <c r="C129" s="9" t="s">
        <v>48</v>
      </c>
      <c r="D129" s="9" t="s">
        <v>456</v>
      </c>
      <c r="E129" s="9" t="s">
        <v>72</v>
      </c>
      <c r="F129" s="9">
        <v>49</v>
      </c>
      <c r="G129" s="42" t="s">
        <v>457</v>
      </c>
      <c r="H129" s="9" t="s">
        <v>74</v>
      </c>
      <c r="I129" s="9">
        <v>20210922</v>
      </c>
      <c r="J129" s="9" t="s">
        <v>90</v>
      </c>
      <c r="K129" s="9" t="s">
        <v>451</v>
      </c>
      <c r="L129" s="11" t="s">
        <v>458</v>
      </c>
      <c r="M129" s="9">
        <v>7</v>
      </c>
      <c r="N129" s="9">
        <f>33968/8*0.16*7</f>
        <v>4755.52</v>
      </c>
      <c r="O129" s="9">
        <f>5885*0.07*7</f>
        <v>2883.65</v>
      </c>
      <c r="P129" s="9">
        <f>21.18*3+22.5*4</f>
        <v>153.54</v>
      </c>
      <c r="Q129" s="9">
        <f t="shared" si="13"/>
        <v>7792.71</v>
      </c>
    </row>
    <row r="130" s="1" customFormat="1" ht="40" customHeight="1" spans="1:17">
      <c r="A130" s="9">
        <v>126</v>
      </c>
      <c r="B130" s="9">
        <v>5</v>
      </c>
      <c r="C130" s="9" t="s">
        <v>48</v>
      </c>
      <c r="D130" s="9" t="s">
        <v>459</v>
      </c>
      <c r="E130" s="9" t="s">
        <v>95</v>
      </c>
      <c r="F130" s="9">
        <v>55</v>
      </c>
      <c r="G130" s="42" t="s">
        <v>460</v>
      </c>
      <c r="H130" s="9" t="s">
        <v>74</v>
      </c>
      <c r="I130" s="9">
        <v>20170106</v>
      </c>
      <c r="J130" s="9" t="s">
        <v>90</v>
      </c>
      <c r="K130" s="9" t="s">
        <v>451</v>
      </c>
      <c r="L130" s="11" t="s">
        <v>116</v>
      </c>
      <c r="M130" s="9">
        <v>2</v>
      </c>
      <c r="N130" s="9">
        <v>1358.72</v>
      </c>
      <c r="O130" s="9">
        <f>5885*0.07*2</f>
        <v>823.9</v>
      </c>
      <c r="P130" s="9">
        <v>42.36</v>
      </c>
      <c r="Q130" s="9">
        <f t="shared" si="13"/>
        <v>2224.98</v>
      </c>
    </row>
    <row r="131" s="1" customFormat="1" ht="40" customHeight="1" spans="1:17">
      <c r="A131" s="9">
        <v>127</v>
      </c>
      <c r="B131" s="9">
        <v>6</v>
      </c>
      <c r="C131" s="9" t="s">
        <v>48</v>
      </c>
      <c r="D131" s="9" t="s">
        <v>461</v>
      </c>
      <c r="E131" s="9" t="s">
        <v>95</v>
      </c>
      <c r="F131" s="9">
        <v>52</v>
      </c>
      <c r="G131" s="42" t="s">
        <v>462</v>
      </c>
      <c r="H131" s="9" t="s">
        <v>74</v>
      </c>
      <c r="I131" s="9">
        <v>20220920</v>
      </c>
      <c r="J131" s="9" t="s">
        <v>90</v>
      </c>
      <c r="K131" s="9" t="s">
        <v>451</v>
      </c>
      <c r="L131" s="11" t="s">
        <v>77</v>
      </c>
      <c r="M131" s="9">
        <v>12</v>
      </c>
      <c r="N131" s="9">
        <v>8152.32</v>
      </c>
      <c r="O131" s="9">
        <f>5885*0.07*12</f>
        <v>4943.4</v>
      </c>
      <c r="P131" s="9">
        <v>266.04</v>
      </c>
      <c r="Q131" s="9">
        <f t="shared" si="13"/>
        <v>13361.76</v>
      </c>
    </row>
    <row r="132" s="1" customFormat="1" ht="40" customHeight="1" spans="1:17">
      <c r="A132" s="9">
        <v>128</v>
      </c>
      <c r="B132" s="9">
        <v>7</v>
      </c>
      <c r="C132" s="9" t="s">
        <v>48</v>
      </c>
      <c r="D132" s="9" t="s">
        <v>463</v>
      </c>
      <c r="E132" s="9" t="s">
        <v>95</v>
      </c>
      <c r="F132" s="9">
        <v>51</v>
      </c>
      <c r="G132" s="42" t="s">
        <v>464</v>
      </c>
      <c r="H132" s="9" t="s">
        <v>74</v>
      </c>
      <c r="I132" s="9">
        <v>20221228</v>
      </c>
      <c r="J132" s="9" t="s">
        <v>90</v>
      </c>
      <c r="K132" s="9" t="s">
        <v>465</v>
      </c>
      <c r="L132" s="11" t="s">
        <v>217</v>
      </c>
      <c r="M132" s="9">
        <v>11</v>
      </c>
      <c r="N132" s="9">
        <f>679.36*11</f>
        <v>7472.96</v>
      </c>
      <c r="O132" s="9">
        <f>5885*0.07*11</f>
        <v>4531.45</v>
      </c>
      <c r="P132" s="9">
        <f>21.18*2+22.5*9</f>
        <v>244.86</v>
      </c>
      <c r="Q132" s="9">
        <f t="shared" si="13"/>
        <v>12249.27</v>
      </c>
    </row>
    <row r="133" s="1" customFormat="1" ht="40" customHeight="1" spans="1:17">
      <c r="A133" s="9">
        <v>129</v>
      </c>
      <c r="B133" s="9">
        <v>8</v>
      </c>
      <c r="C133" s="9" t="s">
        <v>48</v>
      </c>
      <c r="D133" s="9" t="s">
        <v>466</v>
      </c>
      <c r="E133" s="9" t="s">
        <v>95</v>
      </c>
      <c r="F133" s="9">
        <v>51</v>
      </c>
      <c r="G133" s="42" t="s">
        <v>467</v>
      </c>
      <c r="H133" s="9" t="s">
        <v>74</v>
      </c>
      <c r="I133" s="9">
        <v>20230128</v>
      </c>
      <c r="J133" s="9" t="s">
        <v>90</v>
      </c>
      <c r="K133" s="9" t="s">
        <v>468</v>
      </c>
      <c r="L133" s="11" t="s">
        <v>217</v>
      </c>
      <c r="M133" s="9">
        <v>11</v>
      </c>
      <c r="N133" s="9">
        <f t="shared" ref="N133:N138" si="21">679.36*11</f>
        <v>7472.96</v>
      </c>
      <c r="O133" s="9">
        <f t="shared" ref="O133:O138" si="22">5885*0.07*11</f>
        <v>4531.45</v>
      </c>
      <c r="P133" s="9">
        <f t="shared" ref="P133:P138" si="23">21.18*2+22.5*9</f>
        <v>244.86</v>
      </c>
      <c r="Q133" s="9">
        <f t="shared" si="13"/>
        <v>12249.27</v>
      </c>
    </row>
    <row r="134" s="1" customFormat="1" ht="40" customHeight="1" spans="1:17">
      <c r="A134" s="9">
        <v>130</v>
      </c>
      <c r="B134" s="9">
        <v>9</v>
      </c>
      <c r="C134" s="9" t="s">
        <v>48</v>
      </c>
      <c r="D134" s="9" t="s">
        <v>469</v>
      </c>
      <c r="E134" s="9" t="s">
        <v>95</v>
      </c>
      <c r="F134" s="9">
        <v>58</v>
      </c>
      <c r="G134" s="42" t="s">
        <v>470</v>
      </c>
      <c r="H134" s="9" t="s">
        <v>74</v>
      </c>
      <c r="I134" s="9">
        <v>20220216</v>
      </c>
      <c r="J134" s="9" t="s">
        <v>90</v>
      </c>
      <c r="K134" s="9" t="s">
        <v>465</v>
      </c>
      <c r="L134" s="11" t="s">
        <v>217</v>
      </c>
      <c r="M134" s="9">
        <v>11</v>
      </c>
      <c r="N134" s="9">
        <f t="shared" si="21"/>
        <v>7472.96</v>
      </c>
      <c r="O134" s="9">
        <f t="shared" si="22"/>
        <v>4531.45</v>
      </c>
      <c r="P134" s="9">
        <f t="shared" si="23"/>
        <v>244.86</v>
      </c>
      <c r="Q134" s="9">
        <f t="shared" si="13"/>
        <v>12249.27</v>
      </c>
    </row>
    <row r="135" s="1" customFormat="1" ht="40" customHeight="1" spans="1:17">
      <c r="A135" s="9">
        <v>131</v>
      </c>
      <c r="B135" s="9">
        <v>10</v>
      </c>
      <c r="C135" s="9" t="s">
        <v>48</v>
      </c>
      <c r="D135" s="9" t="s">
        <v>471</v>
      </c>
      <c r="E135" s="9" t="s">
        <v>72</v>
      </c>
      <c r="F135" s="9">
        <v>44</v>
      </c>
      <c r="G135" s="42" t="s">
        <v>472</v>
      </c>
      <c r="H135" s="9" t="s">
        <v>74</v>
      </c>
      <c r="I135" s="9">
        <v>20220211</v>
      </c>
      <c r="J135" s="9" t="s">
        <v>90</v>
      </c>
      <c r="K135" s="9" t="s">
        <v>465</v>
      </c>
      <c r="L135" s="11" t="s">
        <v>217</v>
      </c>
      <c r="M135" s="9">
        <v>11</v>
      </c>
      <c r="N135" s="9">
        <f t="shared" si="21"/>
        <v>7472.96</v>
      </c>
      <c r="O135" s="9">
        <f t="shared" si="22"/>
        <v>4531.45</v>
      </c>
      <c r="P135" s="9">
        <f t="shared" si="23"/>
        <v>244.86</v>
      </c>
      <c r="Q135" s="9">
        <f t="shared" ref="Q135:Q148" si="24">N135+O135+P135</f>
        <v>12249.27</v>
      </c>
    </row>
    <row r="136" s="1" customFormat="1" ht="40" customHeight="1" spans="1:17">
      <c r="A136" s="9">
        <v>132</v>
      </c>
      <c r="B136" s="9">
        <v>11</v>
      </c>
      <c r="C136" s="9" t="s">
        <v>48</v>
      </c>
      <c r="D136" s="9" t="s">
        <v>473</v>
      </c>
      <c r="E136" s="9" t="s">
        <v>72</v>
      </c>
      <c r="F136" s="9">
        <v>49</v>
      </c>
      <c r="G136" s="42" t="s">
        <v>474</v>
      </c>
      <c r="H136" s="9" t="s">
        <v>74</v>
      </c>
      <c r="I136" s="9">
        <v>20230112</v>
      </c>
      <c r="J136" s="9" t="s">
        <v>475</v>
      </c>
      <c r="K136" s="9" t="s">
        <v>468</v>
      </c>
      <c r="L136" s="11" t="s">
        <v>217</v>
      </c>
      <c r="M136" s="9">
        <v>11</v>
      </c>
      <c r="N136" s="9">
        <f t="shared" si="21"/>
        <v>7472.96</v>
      </c>
      <c r="O136" s="9">
        <f t="shared" si="22"/>
        <v>4531.45</v>
      </c>
      <c r="P136" s="9">
        <f t="shared" si="23"/>
        <v>244.86</v>
      </c>
      <c r="Q136" s="9">
        <f t="shared" si="24"/>
        <v>12249.27</v>
      </c>
    </row>
    <row r="137" s="1" customFormat="1" ht="40" customHeight="1" spans="1:17">
      <c r="A137" s="9">
        <v>133</v>
      </c>
      <c r="B137" s="9">
        <v>12</v>
      </c>
      <c r="C137" s="9" t="s">
        <v>48</v>
      </c>
      <c r="D137" s="9" t="s">
        <v>476</v>
      </c>
      <c r="E137" s="9" t="s">
        <v>95</v>
      </c>
      <c r="F137" s="9">
        <v>52</v>
      </c>
      <c r="G137" s="42" t="s">
        <v>477</v>
      </c>
      <c r="H137" s="9" t="s">
        <v>74</v>
      </c>
      <c r="I137" s="9">
        <v>20230117</v>
      </c>
      <c r="J137" s="9" t="s">
        <v>90</v>
      </c>
      <c r="K137" s="9" t="s">
        <v>468</v>
      </c>
      <c r="L137" s="11" t="s">
        <v>217</v>
      </c>
      <c r="M137" s="9">
        <v>11</v>
      </c>
      <c r="N137" s="9">
        <f t="shared" si="21"/>
        <v>7472.96</v>
      </c>
      <c r="O137" s="9">
        <f t="shared" si="22"/>
        <v>4531.45</v>
      </c>
      <c r="P137" s="9">
        <f t="shared" si="23"/>
        <v>244.86</v>
      </c>
      <c r="Q137" s="9">
        <f t="shared" si="24"/>
        <v>12249.27</v>
      </c>
    </row>
    <row r="138" s="1" customFormat="1" ht="40" customHeight="1" spans="1:17">
      <c r="A138" s="9">
        <v>134</v>
      </c>
      <c r="B138" s="9">
        <v>13</v>
      </c>
      <c r="C138" s="9" t="s">
        <v>48</v>
      </c>
      <c r="D138" s="9" t="s">
        <v>478</v>
      </c>
      <c r="E138" s="9" t="s">
        <v>95</v>
      </c>
      <c r="F138" s="9">
        <v>55</v>
      </c>
      <c r="G138" s="42" t="s">
        <v>479</v>
      </c>
      <c r="H138" s="9" t="s">
        <v>74</v>
      </c>
      <c r="I138" s="9">
        <v>20230119</v>
      </c>
      <c r="J138" s="9" t="s">
        <v>475</v>
      </c>
      <c r="K138" s="9" t="s">
        <v>468</v>
      </c>
      <c r="L138" s="11" t="s">
        <v>217</v>
      </c>
      <c r="M138" s="9">
        <v>11</v>
      </c>
      <c r="N138" s="9">
        <f t="shared" si="21"/>
        <v>7472.96</v>
      </c>
      <c r="O138" s="9">
        <f t="shared" si="22"/>
        <v>4531.45</v>
      </c>
      <c r="P138" s="9">
        <f t="shared" si="23"/>
        <v>244.86</v>
      </c>
      <c r="Q138" s="9">
        <f t="shared" si="24"/>
        <v>12249.27</v>
      </c>
    </row>
    <row r="139" s="1" customFormat="1" ht="40" customHeight="1" spans="1:17">
      <c r="A139" s="9">
        <v>135</v>
      </c>
      <c r="B139" s="9">
        <v>14</v>
      </c>
      <c r="C139" s="9" t="s">
        <v>48</v>
      </c>
      <c r="D139" s="9" t="s">
        <v>480</v>
      </c>
      <c r="E139" s="9" t="s">
        <v>95</v>
      </c>
      <c r="F139" s="9">
        <v>51</v>
      </c>
      <c r="G139" s="42" t="s">
        <v>481</v>
      </c>
      <c r="H139" s="9" t="s">
        <v>74</v>
      </c>
      <c r="I139" s="9">
        <v>20230410</v>
      </c>
      <c r="J139" s="9" t="s">
        <v>90</v>
      </c>
      <c r="K139" s="9" t="s">
        <v>482</v>
      </c>
      <c r="L139" s="11" t="s">
        <v>298</v>
      </c>
      <c r="M139" s="9">
        <v>5</v>
      </c>
      <c r="N139" s="9">
        <v>3396.8</v>
      </c>
      <c r="O139" s="9">
        <f>5885*0.07*5</f>
        <v>2059.75</v>
      </c>
      <c r="P139" s="9">
        <v>112.5</v>
      </c>
      <c r="Q139" s="9">
        <f t="shared" si="24"/>
        <v>5569.05</v>
      </c>
    </row>
    <row r="140" ht="40" customHeight="1" spans="1:17">
      <c r="A140" s="9">
        <v>136</v>
      </c>
      <c r="B140" s="9">
        <v>1</v>
      </c>
      <c r="C140" s="9" t="s">
        <v>49</v>
      </c>
      <c r="D140" s="9" t="s">
        <v>483</v>
      </c>
      <c r="E140" s="9" t="s">
        <v>72</v>
      </c>
      <c r="F140" s="9">
        <v>30</v>
      </c>
      <c r="G140" s="42" t="s">
        <v>484</v>
      </c>
      <c r="H140" s="9" t="s">
        <v>100</v>
      </c>
      <c r="I140" s="9">
        <v>20230228</v>
      </c>
      <c r="J140" s="9" t="s">
        <v>431</v>
      </c>
      <c r="K140" s="9" t="s">
        <v>485</v>
      </c>
      <c r="L140" s="11" t="s">
        <v>167</v>
      </c>
      <c r="M140" s="9">
        <v>9</v>
      </c>
      <c r="N140" s="9">
        <v>6114.24</v>
      </c>
      <c r="O140" s="9">
        <f>5885*0.07*9</f>
        <v>3707.55</v>
      </c>
      <c r="P140" s="9">
        <v>202.5</v>
      </c>
      <c r="Q140" s="9">
        <f t="shared" si="24"/>
        <v>10024.29</v>
      </c>
    </row>
    <row r="141" ht="40" customHeight="1" spans="1:17">
      <c r="A141" s="9">
        <v>137</v>
      </c>
      <c r="B141" s="9">
        <v>1</v>
      </c>
      <c r="C141" s="9" t="s">
        <v>50</v>
      </c>
      <c r="D141" s="9" t="s">
        <v>486</v>
      </c>
      <c r="E141" s="9" t="s">
        <v>72</v>
      </c>
      <c r="F141" s="9">
        <v>24</v>
      </c>
      <c r="G141" s="42" t="s">
        <v>487</v>
      </c>
      <c r="H141" s="9" t="s">
        <v>100</v>
      </c>
      <c r="I141" s="9">
        <v>20210922</v>
      </c>
      <c r="J141" s="9" t="s">
        <v>230</v>
      </c>
      <c r="K141" s="9" t="s">
        <v>488</v>
      </c>
      <c r="L141" s="11" t="s">
        <v>77</v>
      </c>
      <c r="M141" s="9">
        <v>12</v>
      </c>
      <c r="N141" s="9">
        <v>8152.32</v>
      </c>
      <c r="O141" s="9">
        <f t="shared" ref="O141:O145" si="25">5885*0.07*12</f>
        <v>4943.4</v>
      </c>
      <c r="P141" s="9">
        <v>266.04</v>
      </c>
      <c r="Q141" s="9">
        <f t="shared" si="24"/>
        <v>13361.76</v>
      </c>
    </row>
    <row r="142" ht="40" customHeight="1" spans="1:17">
      <c r="A142" s="9">
        <v>138</v>
      </c>
      <c r="B142" s="9">
        <v>2</v>
      </c>
      <c r="C142" s="9" t="s">
        <v>50</v>
      </c>
      <c r="D142" s="9" t="s">
        <v>489</v>
      </c>
      <c r="E142" s="9" t="s">
        <v>72</v>
      </c>
      <c r="F142" s="9">
        <v>24</v>
      </c>
      <c r="G142" s="42" t="s">
        <v>490</v>
      </c>
      <c r="H142" s="9" t="s">
        <v>100</v>
      </c>
      <c r="I142" s="9">
        <v>20211115</v>
      </c>
      <c r="J142" s="9" t="s">
        <v>491</v>
      </c>
      <c r="K142" s="9" t="s">
        <v>492</v>
      </c>
      <c r="L142" s="11" t="s">
        <v>77</v>
      </c>
      <c r="M142" s="9">
        <v>12</v>
      </c>
      <c r="N142" s="9">
        <v>8152.32</v>
      </c>
      <c r="O142" s="9">
        <f t="shared" si="25"/>
        <v>4943.4</v>
      </c>
      <c r="P142" s="9">
        <v>266.04</v>
      </c>
      <c r="Q142" s="9">
        <f t="shared" si="24"/>
        <v>13361.76</v>
      </c>
    </row>
    <row r="143" ht="40" customHeight="1" spans="1:17">
      <c r="A143" s="9">
        <v>139</v>
      </c>
      <c r="B143" s="9">
        <v>3</v>
      </c>
      <c r="C143" s="9" t="s">
        <v>50</v>
      </c>
      <c r="D143" s="9" t="s">
        <v>493</v>
      </c>
      <c r="E143" s="9" t="s">
        <v>95</v>
      </c>
      <c r="F143" s="9">
        <v>25</v>
      </c>
      <c r="G143" s="42" t="s">
        <v>494</v>
      </c>
      <c r="H143" s="9" t="s">
        <v>100</v>
      </c>
      <c r="I143" s="9">
        <v>20211115</v>
      </c>
      <c r="J143" s="9" t="s">
        <v>495</v>
      </c>
      <c r="K143" s="9" t="s">
        <v>263</v>
      </c>
      <c r="L143" s="11" t="s">
        <v>378</v>
      </c>
      <c r="M143" s="9">
        <v>9</v>
      </c>
      <c r="N143" s="9">
        <v>6114.24</v>
      </c>
      <c r="O143" s="9">
        <f>5885*0.07*9</f>
        <v>3707.55</v>
      </c>
      <c r="P143" s="9">
        <v>198.54</v>
      </c>
      <c r="Q143" s="9">
        <f t="shared" si="24"/>
        <v>10020.33</v>
      </c>
    </row>
    <row r="144" ht="40" customHeight="1" spans="1:17">
      <c r="A144" s="9">
        <v>140</v>
      </c>
      <c r="B144" s="9">
        <v>4</v>
      </c>
      <c r="C144" s="9" t="s">
        <v>50</v>
      </c>
      <c r="D144" s="9" t="s">
        <v>496</v>
      </c>
      <c r="E144" s="9" t="s">
        <v>72</v>
      </c>
      <c r="F144" s="9">
        <v>45</v>
      </c>
      <c r="G144" s="42" t="s">
        <v>497</v>
      </c>
      <c r="H144" s="9" t="s">
        <v>74</v>
      </c>
      <c r="I144" s="9">
        <v>20220112</v>
      </c>
      <c r="J144" s="9" t="s">
        <v>498</v>
      </c>
      <c r="K144" s="9" t="s">
        <v>499</v>
      </c>
      <c r="L144" s="11" t="s">
        <v>77</v>
      </c>
      <c r="M144" s="9">
        <v>12</v>
      </c>
      <c r="N144" s="9">
        <v>8152.32</v>
      </c>
      <c r="O144" s="9">
        <f t="shared" si="25"/>
        <v>4943.4</v>
      </c>
      <c r="P144" s="9">
        <v>266.04</v>
      </c>
      <c r="Q144" s="9">
        <f t="shared" si="24"/>
        <v>13361.76</v>
      </c>
    </row>
    <row r="145" ht="40" customHeight="1" spans="1:17">
      <c r="A145" s="9">
        <v>141</v>
      </c>
      <c r="B145" s="9">
        <v>5</v>
      </c>
      <c r="C145" s="9" t="s">
        <v>50</v>
      </c>
      <c r="D145" s="9" t="s">
        <v>500</v>
      </c>
      <c r="E145" s="9" t="s">
        <v>72</v>
      </c>
      <c r="F145" s="9">
        <v>42</v>
      </c>
      <c r="G145" s="42" t="s">
        <v>501</v>
      </c>
      <c r="H145" s="9" t="s">
        <v>74</v>
      </c>
      <c r="I145" s="9">
        <v>20220418</v>
      </c>
      <c r="J145" s="9" t="s">
        <v>498</v>
      </c>
      <c r="K145" s="9" t="s">
        <v>502</v>
      </c>
      <c r="L145" s="11" t="s">
        <v>77</v>
      </c>
      <c r="M145" s="9">
        <v>12</v>
      </c>
      <c r="N145" s="9">
        <v>8152.32</v>
      </c>
      <c r="O145" s="9">
        <f t="shared" si="25"/>
        <v>4943.4</v>
      </c>
      <c r="P145" s="9">
        <v>266.04</v>
      </c>
      <c r="Q145" s="9">
        <f t="shared" si="24"/>
        <v>13361.76</v>
      </c>
    </row>
    <row r="146" ht="40" customHeight="1" spans="1:17">
      <c r="A146" s="9">
        <v>142</v>
      </c>
      <c r="B146" s="9">
        <v>1</v>
      </c>
      <c r="C146" s="9" t="s">
        <v>51</v>
      </c>
      <c r="D146" s="9" t="s">
        <v>503</v>
      </c>
      <c r="E146" s="9" t="s">
        <v>95</v>
      </c>
      <c r="F146" s="9">
        <v>52</v>
      </c>
      <c r="G146" s="42" t="s">
        <v>504</v>
      </c>
      <c r="H146" s="9" t="s">
        <v>74</v>
      </c>
      <c r="I146" s="9">
        <v>20210510</v>
      </c>
      <c r="J146" s="9" t="s">
        <v>234</v>
      </c>
      <c r="K146" s="9" t="s">
        <v>110</v>
      </c>
      <c r="L146" s="11" t="s">
        <v>505</v>
      </c>
      <c r="M146" s="9">
        <v>4</v>
      </c>
      <c r="N146" s="9">
        <v>2605.44</v>
      </c>
      <c r="O146" s="9">
        <f>5645*0.07*4</f>
        <v>1580.6</v>
      </c>
      <c r="P146" s="9">
        <v>86.04</v>
      </c>
      <c r="Q146" s="9">
        <f t="shared" si="24"/>
        <v>4272.08</v>
      </c>
    </row>
    <row r="147" ht="40" customHeight="1" spans="1:17">
      <c r="A147" s="9">
        <v>143</v>
      </c>
      <c r="B147" s="9">
        <v>2</v>
      </c>
      <c r="C147" s="9" t="s">
        <v>51</v>
      </c>
      <c r="D147" s="9" t="s">
        <v>506</v>
      </c>
      <c r="E147" s="9" t="s">
        <v>95</v>
      </c>
      <c r="F147" s="9">
        <v>53</v>
      </c>
      <c r="G147" s="42" t="s">
        <v>507</v>
      </c>
      <c r="H147" s="9" t="s">
        <v>74</v>
      </c>
      <c r="I147" s="9">
        <v>20210510</v>
      </c>
      <c r="J147" s="9" t="s">
        <v>124</v>
      </c>
      <c r="K147" s="9" t="s">
        <v>508</v>
      </c>
      <c r="L147" s="11" t="s">
        <v>116</v>
      </c>
      <c r="M147" s="9">
        <v>2</v>
      </c>
      <c r="N147" s="9">
        <f>651.36*2</f>
        <v>1302.72</v>
      </c>
      <c r="O147" s="9">
        <f>5645*0.07*2</f>
        <v>790.3</v>
      </c>
      <c r="P147" s="9">
        <f>21.18*2</f>
        <v>42.36</v>
      </c>
      <c r="Q147" s="9">
        <f t="shared" si="24"/>
        <v>2135.38</v>
      </c>
    </row>
    <row r="148" ht="40" customHeight="1" spans="1:17">
      <c r="A148" s="9">
        <v>144</v>
      </c>
      <c r="B148" s="9">
        <v>3</v>
      </c>
      <c r="C148" s="9" t="s">
        <v>51</v>
      </c>
      <c r="D148" s="9" t="s">
        <v>509</v>
      </c>
      <c r="E148" s="9" t="s">
        <v>72</v>
      </c>
      <c r="F148" s="9">
        <v>41</v>
      </c>
      <c r="G148" s="42" t="s">
        <v>510</v>
      </c>
      <c r="H148" s="9" t="s">
        <v>74</v>
      </c>
      <c r="I148" s="9">
        <v>20230116</v>
      </c>
      <c r="J148" s="9" t="s">
        <v>124</v>
      </c>
      <c r="K148" s="9" t="s">
        <v>511</v>
      </c>
      <c r="L148" s="11" t="s">
        <v>126</v>
      </c>
      <c r="M148" s="9">
        <v>10</v>
      </c>
      <c r="N148" s="9">
        <v>10576</v>
      </c>
      <c r="O148" s="9">
        <f>5645*0.07+5885*0.07*9</f>
        <v>4102.7</v>
      </c>
      <c r="P148" s="9">
        <v>396.6</v>
      </c>
      <c r="Q148" s="9">
        <f t="shared" si="24"/>
        <v>15075.3</v>
      </c>
    </row>
    <row r="149" ht="40" customHeight="1" spans="1:17">
      <c r="A149" s="9">
        <v>145</v>
      </c>
      <c r="B149" s="9">
        <v>1</v>
      </c>
      <c r="C149" s="9" t="s">
        <v>52</v>
      </c>
      <c r="D149" s="9" t="s">
        <v>512</v>
      </c>
      <c r="E149" s="9" t="s">
        <v>95</v>
      </c>
      <c r="F149" s="9">
        <v>23</v>
      </c>
      <c r="G149" s="42" t="s">
        <v>513</v>
      </c>
      <c r="H149" s="9" t="s">
        <v>100</v>
      </c>
      <c r="I149" s="9">
        <v>20230714</v>
      </c>
      <c r="J149" s="9" t="s">
        <v>514</v>
      </c>
      <c r="K149" s="9" t="s">
        <v>515</v>
      </c>
      <c r="L149" s="11" t="s">
        <v>516</v>
      </c>
      <c r="M149" s="9">
        <v>1</v>
      </c>
      <c r="N149" s="9">
        <v>679.36</v>
      </c>
      <c r="O149" s="9">
        <f>5885*0.07</f>
        <v>411.95</v>
      </c>
      <c r="P149" s="9">
        <v>23.82</v>
      </c>
      <c r="Q149" s="9">
        <f t="shared" ref="Q149:Q153" si="26">N149+O149+P149</f>
        <v>1115.13</v>
      </c>
    </row>
    <row r="150" ht="40" customHeight="1" spans="1:17">
      <c r="A150" s="9">
        <v>146</v>
      </c>
      <c r="B150" s="9">
        <v>1</v>
      </c>
      <c r="C150" s="13" t="s">
        <v>53</v>
      </c>
      <c r="D150" s="15" t="s">
        <v>517</v>
      </c>
      <c r="E150" s="15" t="s">
        <v>95</v>
      </c>
      <c r="F150" s="15">
        <v>28</v>
      </c>
      <c r="G150" s="44" t="s">
        <v>518</v>
      </c>
      <c r="H150" s="15" t="s">
        <v>407</v>
      </c>
      <c r="I150" s="9">
        <v>20161024</v>
      </c>
      <c r="J150" s="13" t="s">
        <v>241</v>
      </c>
      <c r="K150" s="13" t="s">
        <v>519</v>
      </c>
      <c r="L150" s="11" t="s">
        <v>421</v>
      </c>
      <c r="M150" s="9">
        <v>1</v>
      </c>
      <c r="N150" s="11">
        <v>679.36</v>
      </c>
      <c r="O150" s="9">
        <f>5885*0.07</f>
        <v>411.95</v>
      </c>
      <c r="P150" s="9">
        <v>21.18</v>
      </c>
      <c r="Q150" s="9">
        <f t="shared" si="26"/>
        <v>1112.49</v>
      </c>
    </row>
    <row r="151" ht="40" customHeight="1" spans="1:17">
      <c r="A151" s="9">
        <v>147</v>
      </c>
      <c r="B151" s="9">
        <v>1</v>
      </c>
      <c r="C151" s="13" t="s">
        <v>54</v>
      </c>
      <c r="D151" s="13" t="s">
        <v>520</v>
      </c>
      <c r="E151" s="13" t="s">
        <v>72</v>
      </c>
      <c r="F151" s="13">
        <v>42</v>
      </c>
      <c r="G151" s="43" t="s">
        <v>521</v>
      </c>
      <c r="H151" s="13" t="s">
        <v>74</v>
      </c>
      <c r="I151" s="9">
        <v>20230206</v>
      </c>
      <c r="J151" s="13" t="s">
        <v>522</v>
      </c>
      <c r="K151" s="13" t="s">
        <v>523</v>
      </c>
      <c r="L151" s="11" t="s">
        <v>126</v>
      </c>
      <c r="M151" s="11">
        <v>10</v>
      </c>
      <c r="N151" s="18">
        <f>679.36*10</f>
        <v>6793.6</v>
      </c>
      <c r="O151" s="18">
        <f>5885*0.07*10</f>
        <v>4119.5</v>
      </c>
      <c r="P151" s="18">
        <f>21.18+22.5*9</f>
        <v>223.68</v>
      </c>
      <c r="Q151" s="9">
        <f t="shared" si="26"/>
        <v>11136.78</v>
      </c>
    </row>
    <row r="152" ht="40" customHeight="1" spans="1:17">
      <c r="A152" s="9">
        <v>148</v>
      </c>
      <c r="B152" s="9">
        <v>2</v>
      </c>
      <c r="C152" s="13" t="s">
        <v>54</v>
      </c>
      <c r="D152" s="9" t="s">
        <v>524</v>
      </c>
      <c r="E152" s="9" t="s">
        <v>95</v>
      </c>
      <c r="F152" s="9">
        <v>24</v>
      </c>
      <c r="G152" s="42" t="s">
        <v>525</v>
      </c>
      <c r="H152" s="9" t="s">
        <v>100</v>
      </c>
      <c r="I152" s="9">
        <v>20230724</v>
      </c>
      <c r="J152" s="13" t="s">
        <v>526</v>
      </c>
      <c r="K152" s="9" t="s">
        <v>527</v>
      </c>
      <c r="L152" s="11" t="s">
        <v>298</v>
      </c>
      <c r="M152" s="11">
        <v>5</v>
      </c>
      <c r="N152" s="18">
        <f>679.36*5</f>
        <v>3396.8</v>
      </c>
      <c r="O152" s="18">
        <f>5885*0.07*5</f>
        <v>2059.75</v>
      </c>
      <c r="P152" s="18">
        <f>25.48*5</f>
        <v>127.4</v>
      </c>
      <c r="Q152" s="9">
        <f t="shared" si="26"/>
        <v>5583.95</v>
      </c>
    </row>
    <row r="153" ht="40" customHeight="1" spans="1:17">
      <c r="A153" s="9">
        <v>149</v>
      </c>
      <c r="B153" s="9">
        <v>3</v>
      </c>
      <c r="C153" s="13" t="s">
        <v>54</v>
      </c>
      <c r="D153" s="9" t="s">
        <v>528</v>
      </c>
      <c r="E153" s="9" t="s">
        <v>72</v>
      </c>
      <c r="F153" s="9">
        <v>23</v>
      </c>
      <c r="G153" s="42" t="s">
        <v>529</v>
      </c>
      <c r="H153" s="9" t="s">
        <v>100</v>
      </c>
      <c r="I153" s="9">
        <v>20230914</v>
      </c>
      <c r="J153" s="13" t="s">
        <v>522</v>
      </c>
      <c r="K153" s="9" t="s">
        <v>306</v>
      </c>
      <c r="L153" s="11" t="s">
        <v>307</v>
      </c>
      <c r="M153" s="11">
        <v>3</v>
      </c>
      <c r="N153" s="18">
        <f>679.36*3</f>
        <v>2038.08</v>
      </c>
      <c r="O153" s="18">
        <f>5885*0.07*3</f>
        <v>1235.85</v>
      </c>
      <c r="P153" s="18">
        <f>25.48*3</f>
        <v>76.44</v>
      </c>
      <c r="Q153" s="9">
        <f t="shared" si="26"/>
        <v>3350.37</v>
      </c>
    </row>
    <row r="156" customHeight="1" spans="1:2">
      <c r="A156" s="16"/>
      <c r="B156" s="17"/>
    </row>
    <row r="157" customHeight="1" spans="1:2">
      <c r="A157" s="16"/>
      <c r="B157" s="16"/>
    </row>
    <row r="158" customHeight="1" spans="1:2">
      <c r="A158" s="16"/>
      <c r="B158" s="16"/>
    </row>
    <row r="159" customHeight="1" spans="1:2">
      <c r="A159" s="16"/>
      <c r="B159" s="16"/>
    </row>
    <row r="160" customHeight="1" spans="1:2">
      <c r="A160" s="16"/>
      <c r="B160" s="16"/>
    </row>
    <row r="161" customHeight="1" spans="1:2">
      <c r="A161" s="16"/>
      <c r="B161" s="16"/>
    </row>
    <row r="162" customHeight="1" spans="1:2">
      <c r="A162" s="16"/>
      <c r="B162" s="16"/>
    </row>
    <row r="163" customHeight="1" spans="1:2">
      <c r="A163" s="16"/>
      <c r="B163" s="16"/>
    </row>
    <row r="164" customHeight="1" spans="1:2">
      <c r="A164" s="16"/>
      <c r="B164" s="16"/>
    </row>
    <row r="165" customHeight="1" spans="1:2">
      <c r="A165" s="16"/>
      <c r="B165" s="16"/>
    </row>
    <row r="166" customHeight="1" spans="1:2">
      <c r="A166" s="16"/>
      <c r="B166" s="16"/>
    </row>
    <row r="167" customHeight="1" spans="1:2">
      <c r="A167" s="16"/>
      <c r="B167" s="16"/>
    </row>
    <row r="168" customHeight="1" spans="1:2">
      <c r="A168" s="16"/>
      <c r="B168" s="16"/>
    </row>
    <row r="169" customHeight="1" spans="1:2">
      <c r="A169" s="16"/>
      <c r="B169" s="16"/>
    </row>
    <row r="170" customHeight="1" spans="1:2">
      <c r="A170" s="16"/>
      <c r="B170" s="16"/>
    </row>
    <row r="171" customHeight="1" spans="1:2">
      <c r="A171" s="16"/>
      <c r="B171" s="16"/>
    </row>
    <row r="172" customHeight="1" spans="1:2">
      <c r="A172" s="16"/>
      <c r="B172" s="16"/>
    </row>
    <row r="173" customHeight="1" spans="1:2">
      <c r="A173" s="16"/>
      <c r="B173" s="16"/>
    </row>
    <row r="174" customHeight="1" spans="1:2">
      <c r="A174" s="16"/>
      <c r="B174" s="16"/>
    </row>
    <row r="175" customHeight="1" spans="1:2">
      <c r="A175" s="16"/>
      <c r="B175" s="16"/>
    </row>
    <row r="176" customHeight="1" spans="1:2">
      <c r="A176" s="16"/>
      <c r="B176" s="16"/>
    </row>
    <row r="177" customHeight="1" spans="1:2">
      <c r="A177" s="16"/>
      <c r="B177" s="16"/>
    </row>
    <row r="178" customHeight="1" spans="1:2">
      <c r="A178" s="16"/>
      <c r="B178" s="16"/>
    </row>
    <row r="179" customHeight="1" spans="1:2">
      <c r="A179" s="16"/>
      <c r="B179" s="16"/>
    </row>
    <row r="180" customHeight="1" spans="1:2">
      <c r="A180" s="16"/>
      <c r="B180" s="16"/>
    </row>
    <row r="181" customHeight="1" spans="1:2">
      <c r="A181" s="16"/>
      <c r="B181" s="16"/>
    </row>
    <row r="182" customHeight="1" spans="1:2">
      <c r="A182" s="16"/>
      <c r="B182" s="16"/>
    </row>
    <row r="183" customHeight="1" spans="1:2">
      <c r="A183" s="16"/>
      <c r="B183" s="16"/>
    </row>
    <row r="184" customHeight="1" spans="1:2">
      <c r="A184" s="16"/>
      <c r="B184" s="16"/>
    </row>
    <row r="185" customHeight="1" spans="1:2">
      <c r="A185" s="16"/>
      <c r="B185" s="16"/>
    </row>
    <row r="186" customHeight="1" spans="1:2">
      <c r="A186" s="16"/>
      <c r="B186" s="16"/>
    </row>
    <row r="187" customHeight="1" spans="1:2">
      <c r="A187" s="16"/>
      <c r="B187" s="16"/>
    </row>
    <row r="188" customHeight="1" spans="1:2">
      <c r="A188" s="16"/>
      <c r="B188" s="16"/>
    </row>
  </sheetData>
  <mergeCells count="14">
    <mergeCell ref="A1:C1"/>
    <mergeCell ref="A2:Q2"/>
    <mergeCell ref="L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51388888888889" right="0.751388888888889" top="0.786805555555556" bottom="0.786805555555556" header="0.5" footer="0.5"/>
  <pageSetup paperSize="9" scale="5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♪</cp:lastModifiedBy>
  <dcterms:created xsi:type="dcterms:W3CDTF">2021-06-29T09:23:00Z</dcterms:created>
  <dcterms:modified xsi:type="dcterms:W3CDTF">2024-03-18T06:23:18Z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91FCA54A903D4714BA177705E55BAB80_13</vt:lpwstr>
  </property>
  <property fmtid="{D5CDD505-2E9C-101B-9397-08002B2CF9AE}" pid="3" name="KSOProductBuildVer">
    <vt:lpwstr>2052-12.1.0.16412</vt:lpwstr>
  </property>
  <property fmtid="{D5CDD505-2E9C-101B-9397-08002B2CF9AE}" pid="4" name="KSOReadingLayout">
    <vt:bool>true</vt:bool>
  </property>
</Properties>
</file>