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tabRatio="852"/>
  </bookViews>
  <sheets>
    <sheet name="1.一般公共预算收入决算表" sheetId="8" r:id="rId1"/>
    <sheet name="2.一般公共预算支出决算表" sheetId="45" r:id="rId2"/>
    <sheet name="3.一般公共预算收支决算平衡表" sheetId="42" r:id="rId3"/>
    <sheet name="4.一般公共预算上级补助收入决算表" sheetId="11" r:id="rId4"/>
    <sheet name="5.一般公共预算经济分类科目支出决算表" sheetId="17" r:id="rId5"/>
    <sheet name="6.一般公共预算基本支出决算表" sheetId="48" r:id="rId6"/>
    <sheet name="7.预算内基本建设支出决算表" sheetId="19" r:id="rId7"/>
    <sheet name="8.政府性基金预算收入决算表" sheetId="25" r:id="rId8"/>
    <sheet name="9.政府性基金预算支出决算表" sheetId="26" r:id="rId9"/>
    <sheet name="10.政府性基金预算收支决算平衡表" sheetId="27" r:id="rId10"/>
    <sheet name="11.政府性基金预算上级补助收入决算表" sheetId="28" r:id="rId11"/>
    <sheet name="12.国有资本经营预算收入决算表" sheetId="34" r:id="rId12"/>
    <sheet name="13.国有资本经营预算支出决算表" sheetId="35" r:id="rId13"/>
    <sheet name="14.国有资本经营预算收支决算平衡表" sheetId="46" r:id="rId14"/>
    <sheet name="15.社会保险基金预算收入决算表" sheetId="43" r:id="rId15"/>
    <sheet name="16.社会保险基金预算支出决算表" sheetId="44" r:id="rId16"/>
    <sheet name="17.社会保险基金预算收支决算平衡表" sheetId="47" r:id="rId17"/>
    <sheet name="18.地方政府债务相关情况表" sheetId="40" r:id="rId18"/>
  </sheets>
  <externalReferences>
    <externalReference r:id="rId19"/>
    <externalReference r:id="rId20"/>
    <externalReference r:id="rId21"/>
  </externalReferences>
  <definedNames>
    <definedName name="_______________A01" localSheetId="13">#REF!</definedName>
    <definedName name="_______________A01" localSheetId="16">#REF!</definedName>
    <definedName name="_______________A01" localSheetId="5">#REF!</definedName>
    <definedName name="_______________A01">#REF!</definedName>
    <definedName name="_______________A08">'[1]A01-1'!$A$5:$C$36</definedName>
    <definedName name="___1A01_" localSheetId="13">#REF!</definedName>
    <definedName name="___1A01_" localSheetId="16">#REF!</definedName>
    <definedName name="___1A01_" localSheetId="5">#REF!</definedName>
    <definedName name="___1A01_">#REF!</definedName>
    <definedName name="___2A08_">'[1]A01-1'!$A$5:$C$36</definedName>
    <definedName name="__1A01_" localSheetId="13">#REF!</definedName>
    <definedName name="__1A01_" localSheetId="14">#REF!</definedName>
    <definedName name="__1A01_" localSheetId="15">#REF!</definedName>
    <definedName name="__1A01_" localSheetId="16">#REF!</definedName>
    <definedName name="__1A01_" localSheetId="5">#REF!</definedName>
    <definedName name="__1A01_">#REF!</definedName>
    <definedName name="__2A08_">'[1]A01-1'!$A$5:$C$36</definedName>
    <definedName name="__A01" localSheetId="13">#REF!</definedName>
    <definedName name="__A01" localSheetId="16">#REF!</definedName>
    <definedName name="__A01" localSheetId="5">#REF!</definedName>
    <definedName name="__A01">#REF!</definedName>
    <definedName name="__A08">'[1]A01-1'!$A$5:$C$36</definedName>
    <definedName name="_1A01_" localSheetId="13">#REF!</definedName>
    <definedName name="_1A01_" localSheetId="16">#REF!</definedName>
    <definedName name="_1A01_" localSheetId="5">#REF!</definedName>
    <definedName name="_1A01_">#REF!</definedName>
    <definedName name="_2A01_" localSheetId="13">#REF!</definedName>
    <definedName name="_2A01_" localSheetId="16">#REF!</definedName>
    <definedName name="_2A01_" localSheetId="5">#REF!</definedName>
    <definedName name="_2A01_">#REF!</definedName>
    <definedName name="_2A08_" localSheetId="14">'[2]A01-1'!$A$5:$C$36</definedName>
    <definedName name="_2A08_" localSheetId="15">'[2]A01-1'!$A$5:$C$36</definedName>
    <definedName name="_2A08_" localSheetId="16">'[2]A01-1'!$A$5:$C$36</definedName>
    <definedName name="_2A08_">'[3]A01-1'!$A$5:$C$36</definedName>
    <definedName name="_4A08_">'[1]A01-1'!$A$5:$C$36</definedName>
    <definedName name="_A01" localSheetId="13">#REF!</definedName>
    <definedName name="_A01" localSheetId="16">#REF!</definedName>
    <definedName name="_A01" localSheetId="5">#REF!</definedName>
    <definedName name="_A01">#REF!</definedName>
    <definedName name="_A08">'[1]A01-1'!$A$5:$C$36</definedName>
    <definedName name="_xlnm._FilterDatabase" localSheetId="1" hidden="1">'2.一般公共预算支出决算表'!$A$4:$E$1347</definedName>
    <definedName name="a">#N/A</definedName>
    <definedName name="b">#N/A</definedName>
    <definedName name="d">#N/A</definedName>
    <definedName name="Database" localSheetId="13">#REF!</definedName>
    <definedName name="Database" localSheetId="16">#REF!</definedName>
    <definedName name="Database" localSheetId="5">#REF!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'1.一般公共预算收入决算表'!$A$1:$F$32</definedName>
    <definedName name="_xlnm.Print_Area" localSheetId="7">'8.政府性基金预算收入决算表'!$A$1:$F$11</definedName>
    <definedName name="_xlnm.Print_Area">#N/A</definedName>
    <definedName name="_xlnm.Print_Titles" localSheetId="1">'2.一般公共预算支出决算表'!$2:$4</definedName>
    <definedName name="_xlnm.Print_Titles" localSheetId="2">'3.一般公共预算收支决算平衡表'!$2:$4</definedName>
    <definedName name="_xlnm.Print_Titles" localSheetId="3">'4.一般公共预算上级补助收入决算表'!$2:$4</definedName>
    <definedName name="_xlnm.Print_Titles" localSheetId="4">'5.一般公共预算经济分类科目支出决算表'!$2:$4</definedName>
    <definedName name="_xlnm.Print_Titles" localSheetId="5">'6.一般公共预算基本支出决算表'!$2:$4</definedName>
    <definedName name="_xlnm.Print_Titles" localSheetId="8">'9.政府性基金预算支出决算表'!$2:$4</definedName>
    <definedName name="_xlnm.Print_Titles">#N/A</definedName>
    <definedName name="s">#N/A</definedName>
    <definedName name="地区名称" localSheetId="13">#REF!</definedName>
    <definedName name="地区名称" localSheetId="14">#REF!</definedName>
    <definedName name="地区名称" localSheetId="15">#REF!</definedName>
    <definedName name="地区名称" localSheetId="16">#REF!</definedName>
    <definedName name="地区名称" localSheetId="5">#REF!</definedName>
    <definedName name="地区名称">#REF!</definedName>
    <definedName name="支出" localSheetId="13">#REF!</definedName>
    <definedName name="支出" localSheetId="14">#REF!</definedName>
    <definedName name="支出" localSheetId="15">#REF!</definedName>
    <definedName name="支出" localSheetId="16">#REF!</definedName>
    <definedName name="支出" localSheetId="5">#REF!</definedName>
    <definedName name="支出">#REF!</definedName>
  </definedNames>
  <calcPr calcId="144525" fullPrecision="0"/>
</workbook>
</file>

<file path=xl/sharedStrings.xml><?xml version="1.0" encoding="utf-8"?>
<sst xmlns="http://schemas.openxmlformats.org/spreadsheetml/2006/main" count="2086" uniqueCount="1515">
  <si>
    <t>表1</t>
  </si>
  <si>
    <t>2020年南江县一般公共预算收入决算表</t>
  </si>
  <si>
    <t>单位：万元，%</t>
  </si>
  <si>
    <t>预 算 科 目</t>
  </si>
  <si>
    <t>年初预算数</t>
  </si>
  <si>
    <t>调整预算数</t>
  </si>
  <si>
    <t>决算数</t>
  </si>
  <si>
    <t>占预算</t>
  </si>
  <si>
    <t>同比增减</t>
  </si>
  <si>
    <t>税收收入小计</t>
  </si>
  <si>
    <t xml:space="preserve">  一、增值税</t>
  </si>
  <si>
    <t xml:space="preserve">  二、企业所得税</t>
  </si>
  <si>
    <t xml:space="preserve">  三、企业所得税退税</t>
  </si>
  <si>
    <t xml:space="preserve">  四、个人所得税</t>
  </si>
  <si>
    <t xml:space="preserve">  五、资源税</t>
  </si>
  <si>
    <t xml:space="preserve">  六、城市维护建设税</t>
  </si>
  <si>
    <t xml:space="preserve">  七、房产税</t>
  </si>
  <si>
    <t xml:space="preserve">  八、印花税</t>
  </si>
  <si>
    <t xml:space="preserve">  九、城镇土地使用税</t>
  </si>
  <si>
    <t xml:space="preserve">  十、土地增值税</t>
  </si>
  <si>
    <t xml:space="preserve">  十一、车船税</t>
  </si>
  <si>
    <t xml:space="preserve">  十二、耕地占用税</t>
  </si>
  <si>
    <t xml:space="preserve">  十三、契税</t>
  </si>
  <si>
    <t xml:space="preserve">  十四、烟叶税</t>
  </si>
  <si>
    <t xml:space="preserve">  十五、环保税</t>
  </si>
  <si>
    <t xml:space="preserve">  十六、其他税收收入</t>
  </si>
  <si>
    <t>非税收入小计</t>
  </si>
  <si>
    <t xml:space="preserve">  十七、专项收入</t>
  </si>
  <si>
    <t xml:space="preserve">  十八、行政事业性收费收入</t>
  </si>
  <si>
    <t xml:space="preserve">  十九、罚没收入</t>
  </si>
  <si>
    <t xml:space="preserve">  二十、国有资本经营收入</t>
  </si>
  <si>
    <t xml:space="preserve">  二十一、国有资源(资产)有偿使用收入</t>
  </si>
  <si>
    <t xml:space="preserve">  二十二、捐赠收入</t>
  </si>
  <si>
    <t xml:space="preserve">  二十三、政府住房基金收入</t>
  </si>
  <si>
    <t xml:space="preserve">  二十四、其他收入</t>
  </si>
  <si>
    <t>一般公共预算收入合计</t>
  </si>
  <si>
    <t>表2</t>
  </si>
  <si>
    <t>2020年南江县一般公共预算支出决算表</t>
  </si>
  <si>
    <t>预算数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</si>
  <si>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</si>
  <si>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</si>
  <si>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</si>
  <si>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</si>
  <si>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</si>
  <si>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</si>
  <si>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</si>
  <si>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</si>
  <si>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</si>
  <si>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</si>
  <si>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</si>
  <si>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</si>
  <si>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</si>
  <si>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</si>
  <si>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</si>
  <si>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</si>
  <si>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</si>
  <si>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</si>
  <si>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</si>
  <si>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</si>
  <si>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</si>
  <si>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</si>
  <si>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</si>
  <si>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</si>
  <si>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</si>
  <si>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</si>
  <si>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</si>
  <si>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</si>
  <si>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</si>
  <si>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</si>
  <si>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</si>
  <si>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</si>
  <si>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</si>
  <si>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</si>
  <si>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</si>
  <si>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</si>
  <si>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</si>
  <si>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</si>
  <si>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</si>
  <si>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</si>
  <si>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</si>
  <si>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</si>
  <si>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</si>
  <si>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</si>
  <si>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</si>
  <si>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</si>
  <si>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</si>
  <si>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</si>
  <si>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</si>
  <si>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</si>
  <si>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</si>
  <si>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</si>
  <si>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</si>
  <si>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</si>
  <si>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</si>
  <si>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</si>
  <si>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</si>
  <si>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</si>
  <si>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</si>
  <si>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</si>
  <si>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</si>
  <si>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</si>
  <si>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</si>
  <si>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</si>
  <si>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</si>
  <si>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</si>
  <si>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</si>
  <si>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</si>
  <si>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</si>
  <si>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</si>
  <si>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</si>
  <si>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</si>
  <si>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</si>
  <si>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</si>
  <si>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</si>
  <si>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</si>
  <si>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</si>
  <si>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</si>
  <si>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</si>
  <si>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</si>
  <si>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</si>
  <si>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</si>
  <si>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</si>
  <si>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</si>
  <si>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</si>
  <si>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</si>
  <si>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</si>
  <si>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</si>
  <si>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</si>
  <si>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</si>
  <si>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</si>
  <si>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</si>
  <si>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</si>
  <si>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</si>
  <si>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</si>
  <si>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</si>
  <si>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</si>
  <si>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</si>
  <si>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</si>
  <si>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</si>
  <si>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</si>
  <si>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</si>
  <si>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</si>
  <si>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</si>
  <si>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</si>
  <si>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</si>
  <si>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</si>
  <si>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</si>
  <si>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</si>
  <si>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</si>
  <si>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</si>
  <si>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</si>
  <si>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</si>
  <si>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</si>
  <si>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</si>
  <si>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</si>
  <si>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</si>
  <si>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</si>
  <si>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</si>
  <si>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</si>
  <si>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</si>
  <si>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</si>
  <si>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</si>
  <si>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</si>
  <si>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</si>
  <si>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</si>
  <si>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</si>
  <si>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</si>
  <si>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</si>
  <si>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</si>
  <si>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</si>
  <si>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</si>
  <si>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</si>
  <si>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</si>
  <si>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</si>
  <si>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</si>
  <si>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</si>
  <si>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</si>
  <si>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</si>
  <si>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</si>
  <si>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</si>
  <si>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</si>
  <si>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</si>
  <si>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</si>
  <si>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</si>
  <si>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</si>
  <si>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</si>
  <si>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</si>
  <si>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</si>
  <si>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</si>
  <si>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</si>
  <si>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</si>
  <si>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</si>
  <si>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</si>
  <si>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</si>
  <si>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</si>
  <si>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</si>
  <si>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</si>
  <si>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</si>
  <si>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</si>
  <si>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</si>
  <si>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</si>
  <si>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</si>
  <si>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</si>
  <si>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</si>
  <si>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</si>
  <si>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</si>
  <si>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</si>
  <si>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</si>
  <si>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</si>
  <si>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</si>
  <si>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</si>
  <si>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>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</si>
  <si>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</si>
  <si>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</si>
  <si>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</si>
  <si>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</si>
  <si>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</si>
  <si>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</si>
  <si>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</si>
  <si>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</si>
  <si>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</si>
  <si>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</si>
  <si>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</si>
  <si>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</si>
  <si>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</si>
  <si>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</si>
  <si>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</si>
  <si>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</si>
  <si>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</si>
  <si>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</si>
  <si>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>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</si>
  <si>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</si>
  <si>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</si>
  <si>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</si>
  <si>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</si>
  <si>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</si>
  <si>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</si>
  <si>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</si>
  <si>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</si>
  <si>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</si>
  <si>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</si>
  <si>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</si>
  <si>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</si>
  <si>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</si>
  <si>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</si>
  <si>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</si>
  <si>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</si>
  <si>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</si>
  <si>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</si>
  <si>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</si>
  <si>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</si>
  <si>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</si>
  <si>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</si>
  <si>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</si>
  <si>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</si>
  <si>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</si>
  <si>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</si>
  <si>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</si>
  <si>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</si>
  <si>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</si>
  <si>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</si>
  <si>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</si>
  <si>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</si>
  <si>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</si>
  <si>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</si>
  <si>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</si>
  <si>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</si>
  <si>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</si>
  <si>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</si>
  <si>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</si>
  <si>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</si>
  <si>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</si>
  <si>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</si>
  <si>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</si>
  <si>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</si>
  <si>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</si>
  <si>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</si>
  <si>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</si>
  <si>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</si>
  <si>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</si>
  <si>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</si>
  <si>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</si>
  <si>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</si>
  <si>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</si>
  <si>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</si>
  <si>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</si>
  <si>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</si>
  <si>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</si>
  <si>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</si>
  <si>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</si>
  <si>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</si>
  <si>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</si>
  <si>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</si>
  <si>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</si>
  <si>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</si>
  <si>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</si>
  <si>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</si>
  <si>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</si>
  <si>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</si>
  <si>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</si>
  <si>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</si>
  <si>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</si>
  <si>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</si>
  <si>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</si>
  <si>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</si>
  <si>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</si>
  <si>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</si>
  <si>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</si>
  <si>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</si>
  <si>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</si>
  <si>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</si>
  <si>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</si>
  <si>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</si>
  <si>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</si>
  <si>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</si>
  <si>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</si>
  <si>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</si>
  <si>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</si>
  <si>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</si>
  <si>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</si>
  <si>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</si>
  <si>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</si>
  <si>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</si>
  <si>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</si>
  <si>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</si>
  <si>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</si>
  <si>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</si>
  <si>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</si>
  <si>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</si>
  <si>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</si>
  <si>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</si>
  <si>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</si>
  <si>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</si>
  <si>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</si>
  <si>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</si>
  <si>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</si>
  <si>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</si>
  <si>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</si>
  <si>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</si>
  <si>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</si>
  <si>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</si>
  <si>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</si>
  <si>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</si>
  <si>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</si>
  <si>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</si>
  <si>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</si>
  <si>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</si>
  <si>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</si>
  <si>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</si>
  <si>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</si>
  <si>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</si>
  <si>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</si>
  <si>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</si>
  <si>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</si>
  <si>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</si>
  <si>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</si>
  <si>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</si>
  <si>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</si>
  <si>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</si>
  <si>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</si>
  <si>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</si>
  <si>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</si>
  <si>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</si>
  <si>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</si>
  <si>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</si>
  <si>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</si>
  <si>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</si>
  <si>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</si>
  <si>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</si>
  <si>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</si>
  <si>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</si>
  <si>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</si>
  <si>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</si>
  <si>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</si>
  <si>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</si>
  <si>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</si>
  <si>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</si>
  <si>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</si>
  <si>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</si>
  <si>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</si>
  <si>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</si>
  <si>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</si>
  <si>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</si>
  <si>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</si>
  <si>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</si>
  <si>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</si>
  <si>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</si>
  <si>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</si>
  <si>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</si>
  <si>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</si>
  <si>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</si>
  <si>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</si>
  <si>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</si>
  <si>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</si>
  <si>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</si>
  <si>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</si>
  <si>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</si>
  <si>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</si>
  <si>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</si>
  <si>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</si>
  <si>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</si>
  <si>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</si>
  <si>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</si>
  <si>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</si>
  <si>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</si>
  <si>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</si>
  <si>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</si>
  <si>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</si>
  <si>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</si>
  <si>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</si>
  <si>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</si>
  <si>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</si>
  <si>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</si>
  <si>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</si>
  <si>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</si>
  <si>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</si>
  <si>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</si>
  <si>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</si>
  <si>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</si>
  <si>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</si>
  <si>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</si>
  <si>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</si>
  <si>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</si>
  <si>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</si>
  <si>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</si>
  <si>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</si>
  <si>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</si>
  <si>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</si>
  <si>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</si>
  <si>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</si>
  <si>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</si>
  <si>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</si>
  <si>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</si>
  <si>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</si>
  <si>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</si>
  <si>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</si>
  <si>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</si>
  <si>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</si>
  <si>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</si>
  <si>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</si>
  <si>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</si>
  <si>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</si>
  <si>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</si>
  <si>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</si>
  <si>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</si>
  <si>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</si>
  <si>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</si>
  <si>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</si>
  <si>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</si>
  <si>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</si>
  <si>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</si>
  <si>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</si>
  <si>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</si>
  <si>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</si>
  <si>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</si>
  <si>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</si>
  <si>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</si>
  <si>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</si>
  <si>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</si>
  <si>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</si>
  <si>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</si>
  <si>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</si>
  <si>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</si>
  <si>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</si>
  <si>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</si>
  <si>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</si>
  <si>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</si>
  <si>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</si>
  <si>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</si>
  <si>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</si>
  <si>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</si>
  <si>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</si>
  <si>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</si>
  <si>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</si>
  <si>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</si>
  <si>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</si>
  <si>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</si>
  <si>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</si>
  <si>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</si>
  <si>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</si>
  <si>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</si>
  <si>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</si>
  <si>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</si>
  <si>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</si>
  <si>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</si>
  <si>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</si>
  <si>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</si>
  <si>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</si>
  <si>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</si>
  <si>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</si>
  <si>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</si>
  <si>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</si>
  <si>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</si>
  <si>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</si>
  <si>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</si>
  <si>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</si>
  <si>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</si>
  <si>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</si>
  <si>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</si>
  <si>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</si>
  <si>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</si>
  <si>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</si>
  <si>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</si>
  <si>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</si>
  <si>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</si>
  <si>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</si>
  <si>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</si>
  <si>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</si>
  <si>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</si>
  <si>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</si>
  <si>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</si>
  <si>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</si>
  <si>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</si>
  <si>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</si>
  <si>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</si>
  <si>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</si>
  <si>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</si>
  <si>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</si>
  <si>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</si>
  <si>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</si>
  <si>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</si>
  <si>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</si>
  <si>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</si>
  <si>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</si>
  <si>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</si>
  <si>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</si>
  <si>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</si>
  <si>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</si>
  <si>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</si>
  <si>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</si>
  <si>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</si>
  <si>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</si>
  <si>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</si>
  <si>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</si>
  <si>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</si>
  <si>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</si>
  <si>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</si>
  <si>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</si>
  <si>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</si>
  <si>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</si>
  <si>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</si>
  <si>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</si>
  <si>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</si>
  <si>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</si>
  <si>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</si>
  <si>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</si>
  <si>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</si>
  <si>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</si>
  <si>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</si>
  <si>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</si>
  <si>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</si>
  <si>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</si>
  <si>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</si>
  <si>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</si>
  <si>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</si>
  <si>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</si>
  <si>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</si>
  <si>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</si>
  <si>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</si>
  <si>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</si>
  <si>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</si>
  <si>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</si>
  <si>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</si>
  <si>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</si>
  <si>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</si>
  <si>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</si>
  <si>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</si>
  <si>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</si>
  <si>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</si>
  <si>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</si>
  <si>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</si>
  <si>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</si>
  <si>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</si>
  <si>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</si>
  <si>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</si>
  <si>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</si>
  <si>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</si>
  <si>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</si>
  <si>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</si>
  <si>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</si>
  <si>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</si>
  <si>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</si>
  <si>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</si>
  <si>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</si>
  <si>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</si>
  <si>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</si>
  <si>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</si>
  <si>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</si>
  <si>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</si>
  <si>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</si>
  <si>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</si>
  <si>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</si>
  <si>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</si>
  <si>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</si>
  <si>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</si>
  <si>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</si>
  <si>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</si>
  <si>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</si>
  <si>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</si>
  <si>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</si>
  <si>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</si>
  <si>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</si>
  <si>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</si>
  <si>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</si>
  <si>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</si>
  <si>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</si>
  <si>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</si>
  <si>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</si>
  <si>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</si>
  <si>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</si>
  <si>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</si>
  <si>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</si>
  <si>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</si>
  <si>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</si>
  <si>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</si>
  <si>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</si>
  <si>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</si>
  <si>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</si>
  <si>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</si>
  <si>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</si>
  <si>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</si>
  <si>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</si>
  <si>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</si>
  <si>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</si>
  <si>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</si>
  <si>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</si>
  <si>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</si>
  <si>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</si>
  <si>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</si>
  <si>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</si>
  <si>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</si>
  <si>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</si>
  <si>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</si>
  <si>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</si>
  <si>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</si>
  <si>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</si>
  <si>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</si>
  <si>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</si>
  <si>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</si>
  <si>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</si>
  <si>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</si>
  <si>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</si>
  <si>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</si>
  <si>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</si>
  <si>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</si>
  <si>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</si>
  <si>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</si>
  <si>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</si>
  <si>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</si>
  <si>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</si>
  <si>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</si>
  <si>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</si>
  <si>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</si>
  <si>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</si>
  <si>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</si>
  <si>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</si>
  <si>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</si>
  <si>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</si>
  <si>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</si>
  <si>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</si>
  <si>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</si>
  <si>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</si>
  <si>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</si>
  <si>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</si>
  <si>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</si>
  <si>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</si>
  <si>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</si>
  <si>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</si>
  <si>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</si>
  <si>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</si>
  <si>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</si>
  <si>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</si>
  <si>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</si>
  <si>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</si>
  <si>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</si>
  <si>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</si>
  <si>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</si>
  <si>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</si>
  <si>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</si>
  <si>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</si>
  <si>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</si>
  <si>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</si>
  <si>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</si>
  <si>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</si>
  <si>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</si>
  <si>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</si>
  <si>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</si>
  <si>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</si>
  <si>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</si>
  <si>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</si>
  <si>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</si>
  <si>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</si>
  <si>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</si>
  <si>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</si>
  <si>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</si>
  <si>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</si>
  <si>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</si>
  <si>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</si>
  <si>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</si>
  <si>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</si>
  <si>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</si>
  <si>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</si>
  <si>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</si>
  <si>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</si>
  <si>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</si>
  <si>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</si>
  <si>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</si>
  <si>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</si>
  <si>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</si>
  <si>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</si>
  <si>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</si>
  <si>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</si>
  <si>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</si>
  <si>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</si>
  <si>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</si>
  <si>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</si>
  <si>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</si>
  <si>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</si>
  <si>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</si>
  <si>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</si>
  <si>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</si>
  <si>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</si>
  <si>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</si>
  <si>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</si>
  <si>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</si>
  <si>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</si>
  <si>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</si>
  <si>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</si>
  <si>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</si>
  <si>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</si>
  <si>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</si>
  <si>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</si>
  <si>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</si>
  <si>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</si>
  <si>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</si>
  <si>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</si>
  <si>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</si>
  <si>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</si>
  <si>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</si>
  <si>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</si>
  <si>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</si>
  <si>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</si>
  <si>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</si>
  <si>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</si>
  <si>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</si>
  <si>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</si>
  <si>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</si>
  <si>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</si>
  <si>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</si>
  <si>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</si>
  <si>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</si>
  <si>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</si>
  <si>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</si>
  <si>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</si>
  <si>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</si>
  <si>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</si>
  <si>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</si>
  <si>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</si>
  <si>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</si>
  <si>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</si>
  <si>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</si>
  <si>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</si>
  <si>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</si>
  <si>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</si>
  <si>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</si>
  <si>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</si>
  <si>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</si>
  <si>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</si>
  <si>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</si>
  <si>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</si>
  <si>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</si>
  <si>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</si>
  <si>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</si>
  <si>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</si>
  <si>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</si>
  <si>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</si>
  <si>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</si>
  <si>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</si>
  <si>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</si>
  <si>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</si>
  <si>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</si>
  <si>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</si>
  <si>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</si>
  <si>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</si>
  <si>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</si>
  <si>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</si>
  <si>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</si>
  <si>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</si>
  <si>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</si>
  <si>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</si>
  <si>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</si>
  <si>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</si>
  <si>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</si>
  <si>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</si>
  <si>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</si>
  <si>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</si>
  <si>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</si>
  <si>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</si>
  <si>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</si>
  <si>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</si>
  <si>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</si>
  <si>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</si>
  <si>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</si>
  <si>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</si>
  <si>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</si>
  <si>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</si>
  <si>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</si>
  <si>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</si>
  <si>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</si>
  <si>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</si>
  <si>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</si>
  <si>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</si>
  <si>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</si>
  <si>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</si>
  <si>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</si>
  <si>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</si>
  <si>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</si>
  <si>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</si>
  <si>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</si>
  <si>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</si>
  <si>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</si>
  <si>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</si>
  <si>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</si>
  <si>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</si>
  <si>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</si>
  <si>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</si>
  <si>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</si>
  <si>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</si>
  <si>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</si>
  <si>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</si>
  <si>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</si>
  <si>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</si>
  <si>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</si>
  <si>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</si>
  <si>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</si>
  <si>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</si>
  <si>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</si>
  <si>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</si>
  <si>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</si>
  <si>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</si>
  <si>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</si>
  <si>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</si>
  <si>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</si>
  <si>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</si>
  <si>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</si>
  <si>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</si>
  <si>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</si>
  <si>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</si>
  <si>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</si>
  <si>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</si>
  <si>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</si>
  <si>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</si>
  <si>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</si>
  <si>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</si>
  <si>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</si>
  <si>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</si>
  <si>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</si>
  <si>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</si>
  <si>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</si>
  <si>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</si>
  <si>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</si>
  <si>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</si>
  <si>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</si>
  <si>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</si>
  <si>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</si>
  <si>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</si>
  <si>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</si>
  <si>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</si>
  <si>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</si>
  <si>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</si>
  <si>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</si>
  <si>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</si>
  <si>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</si>
  <si>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</si>
  <si>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</si>
  <si>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</si>
  <si>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</si>
  <si>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</si>
  <si>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</si>
  <si>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</si>
  <si>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</si>
  <si>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</si>
  <si>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</si>
  <si>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</si>
  <si>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</si>
  <si>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</si>
  <si>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</si>
  <si>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</si>
  <si>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</si>
  <si>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</si>
  <si>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</si>
  <si>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</si>
  <si>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</si>
  <si>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</si>
  <si>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</si>
  <si>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</si>
  <si>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</si>
  <si>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</si>
  <si>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</si>
  <si>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</si>
  <si>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</si>
  <si>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</si>
  <si>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</si>
  <si>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</si>
  <si>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</si>
  <si>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</si>
  <si>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</si>
  <si>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</si>
  <si>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</si>
  <si>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</si>
  <si>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</si>
  <si>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</si>
  <si>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</si>
  <si>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</si>
  <si>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</si>
  <si>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</si>
  <si>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</si>
  <si>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</si>
  <si>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</si>
  <si>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</si>
  <si>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</si>
  <si>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</si>
  <si>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</si>
  <si>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</si>
  <si>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</si>
  <si>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</si>
  <si>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</si>
  <si>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</si>
  <si>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</si>
  <si>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</si>
  <si>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</si>
  <si>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</si>
  <si>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</si>
  <si>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</si>
  <si>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</si>
  <si>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</si>
  <si>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</si>
  <si>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</si>
  <si>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</si>
  <si>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</si>
  <si>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</si>
  <si>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</si>
  <si>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</si>
  <si>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</si>
  <si>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</si>
  <si>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</si>
  <si>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</si>
  <si>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</si>
  <si>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</si>
  <si>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</si>
  <si>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</si>
  <si>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</si>
  <si>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</si>
  <si>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</si>
  <si>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</si>
  <si>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</si>
  <si>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</si>
  <si>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</si>
  <si>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</si>
  <si>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</si>
  <si>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</si>
  <si>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</si>
  <si>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</si>
  <si>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</si>
  <si>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</si>
  <si>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</si>
  <si>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</si>
  <si>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</si>
  <si>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</si>
  <si>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</si>
  <si>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</si>
  <si>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</si>
  <si>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</si>
  <si>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</si>
  <si>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</si>
  <si>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</si>
  <si>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</si>
  <si>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</si>
  <si>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</si>
  <si>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</si>
  <si>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</si>
  <si>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</si>
  <si>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</si>
  <si>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</si>
  <si>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</si>
  <si>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</si>
  <si>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</si>
  <si>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</si>
  <si>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</si>
  <si>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</si>
  <si>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</si>
  <si>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</si>
  <si>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</si>
  <si>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</si>
  <si>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</si>
  <si>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</si>
  <si>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</si>
  <si>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</si>
  <si>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</si>
  <si>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</si>
  <si>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</si>
  <si>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</si>
  <si>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</si>
  <si>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</si>
  <si>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</si>
  <si>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</si>
  <si>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</si>
  <si>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</si>
  <si>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</si>
  <si>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</si>
  <si>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</si>
  <si>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</si>
  <si>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</si>
  <si>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</si>
  <si>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</si>
  <si>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</si>
  <si>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</si>
  <si>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</si>
  <si>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</si>
  <si>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</si>
  <si>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</si>
  <si>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</si>
  <si>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</si>
  <si>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</si>
  <si>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</si>
  <si>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</si>
  <si>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</si>
  <si>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</si>
  <si>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</si>
  <si>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</si>
  <si>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</si>
  <si>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</si>
  <si>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</si>
  <si>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</si>
  <si>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</si>
  <si>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</si>
  <si>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</si>
  <si>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</si>
  <si>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</si>
  <si>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</si>
  <si>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</si>
  <si>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</si>
  <si>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</si>
  <si>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</si>
  <si>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</si>
  <si>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</si>
  <si>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</si>
  <si>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</si>
  <si>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</si>
  <si>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</si>
  <si>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</si>
  <si>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</si>
  <si>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</si>
  <si>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</si>
  <si>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</si>
  <si>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</si>
  <si>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</si>
  <si>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</si>
  <si>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</si>
  <si>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</si>
  <si>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</si>
  <si>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</si>
  <si>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</si>
  <si>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</si>
  <si>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</si>
  <si>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>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</si>
  <si>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</si>
  <si>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</si>
  <si>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</si>
  <si>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</si>
  <si>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</si>
  <si>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</si>
  <si>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</si>
  <si>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</si>
  <si>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</si>
  <si>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</si>
  <si>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</si>
  <si>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表3</t>
  </si>
  <si>
    <t>2020年南江县一般公共预算收支决算平衡表</t>
  </si>
  <si>
    <t>单位：万元</t>
  </si>
  <si>
    <t>收  入</t>
  </si>
  <si>
    <t>支  出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</si>
  <si>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</si>
  <si>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</si>
  <si>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</si>
  <si>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</si>
  <si>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</si>
  <si>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</si>
  <si>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</si>
  <si>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</si>
  <si>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</si>
  <si>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</si>
  <si>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</si>
  <si>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</si>
  <si>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</si>
  <si>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</si>
  <si>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</si>
  <si>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</si>
  <si>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</si>
  <si>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</si>
  <si>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</si>
  <si>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</si>
  <si>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</si>
  <si>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</si>
  <si>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</si>
  <si>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</si>
  <si>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</si>
  <si>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</si>
  <si>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</si>
  <si>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</si>
  <si>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</si>
  <si>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</si>
  <si>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</si>
  <si>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</si>
  <si>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</si>
  <si>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</si>
  <si>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</si>
  <si>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</si>
  <si>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</si>
  <si>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</si>
  <si>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</si>
  <si>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</si>
  <si>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</si>
  <si>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</si>
  <si>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</si>
  <si>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</si>
  <si>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</si>
  <si>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</si>
  <si>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</si>
  <si>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</si>
  <si>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</si>
  <si>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</si>
  <si>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</si>
  <si>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</si>
  <si>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</si>
  <si>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</si>
  <si>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</si>
  <si>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</si>
  <si>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</si>
  <si>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</si>
  <si>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</si>
  <si>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</si>
  <si>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</si>
  <si>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</si>
  <si>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</si>
  <si>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</si>
  <si>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</si>
  <si>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</si>
  <si>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</si>
  <si>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</si>
  <si>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</si>
  <si>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</si>
  <si>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</si>
  <si>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</si>
  <si>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</si>
  <si>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</si>
  <si>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</si>
  <si>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</si>
  <si>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</si>
  <si>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</si>
  <si>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</si>
  <si>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</si>
  <si>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</si>
  <si>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</si>
  <si>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</si>
  <si>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</si>
  <si>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</si>
  <si>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</si>
  <si>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</si>
  <si>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</si>
  <si>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</si>
  <si>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</si>
  <si>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</si>
  <si>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</si>
  <si>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外交</t>
  </si>
  <si>
    <t xml:space="preserve">    国防</t>
  </si>
  <si>
    <t xml:space="preserve">    公共安全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</si>
  <si>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</si>
  <si>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</si>
  <si>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</si>
  <si>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</si>
  <si>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城乡社区</t>
  </si>
  <si>
    <t xml:space="preserve">    农林水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</si>
  <si>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</si>
  <si>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</si>
  <si>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</si>
  <si>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</si>
  <si>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粮油物资储备</t>
  </si>
  <si>
    <t xml:space="preserve">    灾害防治及应急管理</t>
  </si>
  <si>
    <t xml:space="preserve">    其他收入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</si>
  <si>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</si>
  <si>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</si>
  <si>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</si>
  <si>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</si>
  <si>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</si>
  <si>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</si>
  <si>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</si>
  <si>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</si>
  <si>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</si>
  <si>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</si>
  <si>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</si>
  <si>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</si>
  <si>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</si>
  <si>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</si>
  <si>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</si>
  <si>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</si>
  <si>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</si>
  <si>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</si>
  <si>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</si>
  <si>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</si>
  <si>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</si>
  <si>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</si>
  <si>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</si>
  <si>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</si>
  <si>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</si>
  <si>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</si>
  <si>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</si>
  <si>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</si>
  <si>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</si>
  <si>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</si>
  <si>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</si>
  <si>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</si>
  <si>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</si>
  <si>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</si>
  <si>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</si>
  <si>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</si>
  <si>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</si>
  <si>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</si>
  <si>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</si>
  <si>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</si>
  <si>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</si>
  <si>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</si>
  <si>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</si>
  <si>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</si>
  <si>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</si>
  <si>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</si>
  <si>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</si>
  <si>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</si>
  <si>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</si>
  <si>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</si>
  <si>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</si>
  <si>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</si>
  <si>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</si>
  <si>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</si>
  <si>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</si>
  <si>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</si>
  <si>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</si>
  <si>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</si>
  <si>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</si>
  <si>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</si>
  <si>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</si>
  <si>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合 计</t>
  </si>
  <si>
    <t>支  出  合  计</t>
  </si>
  <si>
    <t>表4</t>
  </si>
  <si>
    <t>2020年南江县一般公共预算上级补助收入决算表</t>
  </si>
  <si>
    <t>表5</t>
  </si>
  <si>
    <t>2020年南江县一般公共预算经济分类科目支出决算表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</si>
  <si>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</si>
  <si>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</si>
  <si>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</si>
  <si>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</si>
  <si>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</si>
  <si>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</si>
  <si>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</si>
  <si>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</si>
  <si>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</si>
  <si>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</si>
  <si>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</si>
  <si>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</si>
  <si>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</si>
  <si>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</si>
  <si>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</si>
  <si>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</si>
  <si>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</si>
  <si>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</si>
  <si>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</si>
  <si>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</si>
  <si>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</si>
  <si>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</si>
  <si>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</si>
  <si>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</si>
  <si>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</si>
  <si>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</si>
  <si>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</si>
  <si>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</si>
  <si>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</si>
  <si>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</si>
  <si>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</si>
  <si>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</si>
  <si>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</si>
  <si>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</si>
  <si>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</si>
  <si>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</si>
  <si>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</si>
  <si>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</si>
  <si>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</si>
  <si>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</si>
  <si>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</si>
  <si>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</si>
  <si>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</si>
  <si>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</si>
  <si>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</si>
  <si>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</si>
  <si>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</si>
  <si>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</si>
  <si>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</si>
  <si>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</si>
  <si>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</si>
  <si>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</si>
  <si>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</si>
  <si>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</si>
  <si>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</si>
  <si>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</si>
  <si>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</si>
  <si>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表6</t>
  </si>
  <si>
    <t>2020年南江县一般公共预算基本支出决算表</t>
  </si>
  <si>
    <t>表7</t>
  </si>
  <si>
    <t xml:space="preserve">2020年南江县预算内基本建设支出决算表 </t>
  </si>
  <si>
    <t xml:space="preserve">项  目  </t>
  </si>
  <si>
    <t xml:space="preserve">  公共安全</t>
  </si>
  <si>
    <t xml:space="preserve">  教育支出</t>
  </si>
  <si>
    <t xml:space="preserve">  文化体育与传媒支出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</si>
  <si>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</si>
  <si>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</si>
  <si>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</si>
  <si>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</si>
  <si>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</si>
  <si>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资源勘探信息等支出</t>
  </si>
  <si>
    <t xml:space="preserve">  住房保障支出</t>
  </si>
  <si>
    <t xml:space="preserve">  灾害防治及应急管理支出</t>
  </si>
  <si>
    <t>中省预算内基本建设支出</t>
  </si>
  <si>
    <t>表8</t>
  </si>
  <si>
    <t>2020年南江县政府性基金预算收入决算表</t>
  </si>
  <si>
    <t>预    算    科    目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</si>
  <si>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</si>
  <si>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</si>
  <si>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</si>
  <si>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</si>
  <si>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五、污水处理费收入</t>
  </si>
  <si>
    <t>六、其他政府性基金收入</t>
  </si>
  <si>
    <t>政府性基金预算收入合计</t>
  </si>
  <si>
    <t>表9</t>
  </si>
  <si>
    <t>2020年南江县政府性基金预算支出决算表</t>
  </si>
  <si>
    <t>一、文化旅游体育与传媒支出</t>
  </si>
  <si>
    <t xml:space="preserve">    国家电影事业发展专项资金安排的支出</t>
  </si>
  <si>
    <r>
      <rPr>
        <sz val="12"/>
        <rFont val="宋体"/>
        <charset val="134"/>
        <scheme val="minor"/>
      </rPr>
      <t xml:space="preserve">   </t>
    </r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  <scheme val="minor"/>
      </rPr>
      <t>旅游发展基金支出</t>
    </r>
  </si>
  <si>
    <t>二、社会保障和就业支出</t>
  </si>
  <si>
    <t xml:space="preserve">    大中型水库移民后期扶持基金支出</t>
  </si>
  <si>
    <r>
      <rPr>
        <b/>
        <sz val="12"/>
        <rFont val="宋体"/>
        <charset val="134"/>
        <scheme val="minor"/>
      </rPr>
      <t>三</t>
    </r>
    <r>
      <rPr>
        <b/>
        <sz val="12"/>
        <rFont val="宋体"/>
        <charset val="134"/>
        <scheme val="minor"/>
      </rPr>
      <t>、城乡社区支出</t>
    </r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</si>
  <si>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</si>
  <si>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</si>
  <si>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</si>
  <si>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</si>
  <si>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</si>
  <si>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棚户区改造专项债券收入安排的支出</t>
  </si>
  <si>
    <t>四、农林水支出</t>
  </si>
  <si>
    <t xml:space="preserve">    大中型水库库区基金安排的支出</t>
  </si>
  <si>
    <r>
      <rPr>
        <sz val="12"/>
        <rFont val="宋体"/>
        <charset val="134"/>
        <scheme val="minor"/>
      </rPr>
      <t xml:space="preserve">    </t>
    </r>
    <r>
      <rPr>
        <sz val="12"/>
        <rFont val="宋体"/>
        <charset val="134"/>
        <scheme val="minor"/>
      </rPr>
      <t>国家重大水利工程建设基金安排的支出</t>
    </r>
  </si>
  <si>
    <t>五、其他支出</t>
  </si>
  <si>
    <t xml:space="preserve">    其他政府性基金及对应专项债务收入安排的支出</t>
  </si>
  <si>
    <t xml:space="preserve">    彩票公益金安排的支出</t>
  </si>
  <si>
    <t>六、债务付息支出</t>
  </si>
  <si>
    <t>七、债务发行费用支出</t>
  </si>
  <si>
    <t>八、抗疫特别国债安排的支出</t>
  </si>
  <si>
    <t>支　出　合　计</t>
  </si>
  <si>
    <t>表10</t>
  </si>
  <si>
    <t>2020年南江县政府性基金预算收支决算平衡表</t>
  </si>
  <si>
    <t>收 入</t>
  </si>
  <si>
    <t>支 出</t>
  </si>
  <si>
    <t>政府性基金预算收入</t>
  </si>
  <si>
    <t>政府性基金预算支出</t>
  </si>
  <si>
    <t>政府性基金预算上级补助收入</t>
  </si>
  <si>
    <t>政府性基金预算补助下级支出</t>
  </si>
  <si>
    <t xml:space="preserve">  政府性基金转移支付收入</t>
  </si>
  <si>
    <t xml:space="preserve">  政府性基金转移支付支出</t>
  </si>
  <si>
    <t xml:space="preserve">  抗疫特别国债转移支付收入</t>
  </si>
  <si>
    <t xml:space="preserve">  抗疫特别国债转移支付支出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</si>
  <si>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</si>
  <si>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</si>
  <si>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</si>
  <si>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</si>
  <si>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调入资金</t>
  </si>
  <si>
    <t xml:space="preserve">  一般公共预算调入</t>
  </si>
  <si>
    <t xml:space="preserve">  政府性基金预算调出资金</t>
  </si>
  <si>
    <t xml:space="preserve">  其他调入资金</t>
  </si>
  <si>
    <t xml:space="preserve">  抗疫特别国债调出资金</t>
  </si>
  <si>
    <t xml:space="preserve">  地方政府专项债务还本支出</t>
  </si>
  <si>
    <t xml:space="preserve">  专项债务收入</t>
  </si>
  <si>
    <t xml:space="preserve">  抗疫特别国债还本支出</t>
  </si>
  <si>
    <t xml:space="preserve">  地方政府专项债务转贷收入</t>
  </si>
  <si>
    <t>政府性基金预算省补助计划单列市收入</t>
  </si>
  <si>
    <t>政府性基金预算省补助计划单列市支出</t>
  </si>
  <si>
    <t>政府性基金预算计划单列市上解省收入</t>
  </si>
  <si>
    <t>政府性基金预算计划单列市上解省支出</t>
  </si>
  <si>
    <t>待偿债置换专项债券结余</t>
  </si>
  <si>
    <t>政府性基金预算年终结余</t>
  </si>
  <si>
    <t>收 入 总 计　</t>
  </si>
  <si>
    <t>支 出 总 计　</t>
  </si>
  <si>
    <t>表11</t>
  </si>
  <si>
    <t>2020年南江县政府性基金预算上级补助收入决算表</t>
  </si>
  <si>
    <t xml:space="preserve">  一、国家电影事业发展专项资金相关收入</t>
  </si>
  <si>
    <t xml:space="preserve">  二、旅游发展基金收入</t>
  </si>
  <si>
    <t xml:space="preserve">  三、大中型水库移民后期扶持基金收入</t>
  </si>
  <si>
    <t xml:space="preserve">  四、大中型水库库区基金相关收入</t>
  </si>
  <si>
    <t xml:space="preserve">  五、国家重大水利工程建设基金相关收入</t>
  </si>
  <si>
    <t xml:space="preserve">  六、彩票公益金收入</t>
  </si>
  <si>
    <t xml:space="preserve">  七、抗疫特别国债收入</t>
  </si>
  <si>
    <t>表12</t>
  </si>
  <si>
    <t>2020年南江县国有资本经营预算收入决算表</t>
  </si>
  <si>
    <t>预  算  科  目</t>
  </si>
  <si>
    <t>一、利润收入</t>
  </si>
  <si>
    <t xml:space="preserve">    运输企业利润收入</t>
  </si>
  <si>
    <t xml:space="preserve">    投资服务企业利润收入</t>
  </si>
  <si>
    <t xml:space="preserve">    建筑施工企业利润收入</t>
  </si>
  <si>
    <t xml:space="preserve">    农林牧渔企业利润收入</t>
  </si>
  <si>
    <t xml:space="preserve">    转制科研院所利润收入</t>
  </si>
  <si>
    <t xml:space="preserve">    教育文化广播企业利润收入</t>
  </si>
  <si>
    <r>
      <rPr>
        <sz val="12"/>
        <rFont val="宋体"/>
        <charset val="134"/>
        <scheme val="minor"/>
      </rPr>
      <t xml:space="preserve"> </t>
    </r>
    <r>
      <rPr>
        <sz val="12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  <scheme val="minor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</si>
  <si>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</si>
  <si>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</si>
  <si>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</si>
  <si>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</si>
  <si>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</si>
  <si>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三、其他国有资本经营预算收入</t>
  </si>
  <si>
    <t>国有资本经营预算收入合计</t>
  </si>
  <si>
    <t>表13</t>
  </si>
  <si>
    <t>2020年南江县国有资本经营预算支出决算表</t>
  </si>
  <si>
    <r>
      <rPr>
        <b/>
        <sz val="12"/>
        <rFont val="宋体"/>
        <charset val="134"/>
      </rPr>
      <t xml:space="preserve">预  算  </t>
    </r>
    <r>
      <rPr>
        <b/>
        <sz val="12"/>
        <rFont val="宋体"/>
        <charset val="134"/>
      </rPr>
      <t>科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</si>
  <si>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</si>
  <si>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</si>
  <si>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</t>
    </r>
    <r>
      <rPr>
        <sz val="11"/>
        <color theme="1"/>
        <rFont val="宋体"/>
        <charset val="134"/>
        <scheme val="minor"/>
      </rPr>
      <t>“三供一业”移交补助支出</t>
    </r>
  </si>
  <si>
    <r>
      <t xml:space="preserve"> </t>
    </r>
    <r>
      <rPr>
        <sz val="11"/>
        <color theme="1"/>
        <rFont val="宋体"/>
        <charset val="134"/>
        <scheme val="minor"/>
      </rPr>
      <t xml:space="preserve">        其他解决历史遗留问题及改革成本支出</t>
    </r>
  </si>
  <si>
    <t xml:space="preserve">    （二）国有企业资本金注入</t>
  </si>
  <si>
    <r>
      <t xml:space="preserve"> </t>
    </r>
    <r>
      <rPr>
        <sz val="11"/>
        <color theme="1"/>
        <rFont val="宋体"/>
        <charset val="134"/>
        <scheme val="minor"/>
      </rPr>
      <t xml:space="preserve">        其他国有企业资本金注入</t>
    </r>
  </si>
  <si>
    <t xml:space="preserve">    （三）其他国有资本经营预算支出</t>
  </si>
  <si>
    <r>
      <rPr>
        <sz val="12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 xml:space="preserve">        其他国有资本经营预算支出</t>
    </r>
  </si>
  <si>
    <t>国有资本经营预算支出合计</t>
  </si>
  <si>
    <r>
      <rPr>
        <b/>
        <sz val="14"/>
        <rFont val="黑体"/>
        <charset val="134"/>
      </rPr>
      <t>表1</t>
    </r>
    <r>
      <rPr>
        <b/>
        <sz val="14"/>
        <rFont val="黑体"/>
        <charset val="134"/>
      </rPr>
      <t>4</t>
    </r>
  </si>
  <si>
    <t>2020年南江县国有资本经营预算收支决算平衡表</t>
  </si>
  <si>
    <r>
      <rPr>
        <b/>
        <sz val="12"/>
        <rFont val="宋体"/>
        <charset val="134"/>
      </rPr>
      <t xml:space="preserve">收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入</t>
    </r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</si>
  <si>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</si>
  <si>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</si>
  <si>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</si>
  <si>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</si>
  <si>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</si>
  <si>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</si>
  <si>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</si>
  <si>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</si>
  <si>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</si>
  <si>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</si>
  <si>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</si>
  <si>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</si>
  <si>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</si>
  <si>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</si>
  <si>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</si>
  <si>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r>
      <rPr>
        <b/>
        <sz val="14"/>
        <rFont val="黑体"/>
        <charset val="134"/>
      </rPr>
      <t>表1</t>
    </r>
    <r>
      <rPr>
        <b/>
        <sz val="14"/>
        <rFont val="黑体"/>
        <charset val="134"/>
      </rPr>
      <t>5</t>
    </r>
  </si>
  <si>
    <t>2020年南江县社会保险基金预算收入决算表</t>
  </si>
  <si>
    <t>为预算</t>
  </si>
  <si>
    <t>一、企业职工基本养老保险基金收入</t>
  </si>
  <si>
    <t>二、机关事业单位基本养老保险基金收入</t>
  </si>
  <si>
    <t>三、失业保险基金收入</t>
  </si>
  <si>
    <t>四、城镇职工基本医疗保险基金收入</t>
  </si>
  <si>
    <t>五、工伤保险基金收入</t>
  </si>
  <si>
    <t>六、生育保险基金收入</t>
  </si>
  <si>
    <t>七、城乡居民基本医疗保险基金收入</t>
  </si>
  <si>
    <t>八、城乡居民基本养老保险基金收入</t>
  </si>
  <si>
    <t xml:space="preserve">    社会保险费收入</t>
  </si>
  <si>
    <t xml:space="preserve">    财政补贴收入</t>
  </si>
  <si>
    <t xml:space="preserve">    利息收入</t>
  </si>
  <si>
    <t xml:space="preserve">    委托投资收益</t>
  </si>
  <si>
    <t>社会保险基金预算收入合计</t>
  </si>
  <si>
    <r>
      <rPr>
        <b/>
        <sz val="14"/>
        <rFont val="黑体"/>
        <charset val="134"/>
      </rPr>
      <t>表1</t>
    </r>
    <r>
      <rPr>
        <b/>
        <sz val="14"/>
        <rFont val="黑体"/>
        <charset val="134"/>
      </rPr>
      <t>6</t>
    </r>
  </si>
  <si>
    <t>2020年南江县社会保险基金预算支出决算表</t>
  </si>
  <si>
    <t>一、企业职工基本养老保险基金支出</t>
  </si>
  <si>
    <t>二、机关事业单位基本养老保险基金支出</t>
  </si>
  <si>
    <t>三、失业保险基金支出</t>
  </si>
  <si>
    <t>四、城镇职工基本医疗保险基金支出</t>
  </si>
  <si>
    <t>五、工伤保险基金支出</t>
  </si>
  <si>
    <t>六、生育保险基金支出</t>
  </si>
  <si>
    <t>七、城乡居民基本医疗保险基金支出</t>
  </si>
  <si>
    <t>八、城乡居民基本养老保险基金支出</t>
  </si>
  <si>
    <t xml:space="preserve">    基础养老金支出</t>
  </si>
  <si>
    <t xml:space="preserve">    个人账户养老金支出</t>
  </si>
  <si>
    <t xml:space="preserve">    丧葬抚恤补助支出</t>
  </si>
  <si>
    <t>社会保险基金预算支出合计</t>
  </si>
  <si>
    <r>
      <rPr>
        <b/>
        <sz val="14"/>
        <rFont val="黑体"/>
        <charset val="134"/>
      </rPr>
      <t>表1</t>
    </r>
    <r>
      <rPr>
        <b/>
        <sz val="14"/>
        <rFont val="黑体"/>
        <charset val="134"/>
      </rPr>
      <t>7</t>
    </r>
  </si>
  <si>
    <t>2020年南江县社会保险基金预算收支决算平衡表</t>
  </si>
  <si>
    <t>社会保险基金收入</t>
  </si>
  <si>
    <t>社会保险基金支出</t>
  </si>
  <si>
    <t>转移性收入</t>
  </si>
  <si>
    <t>转移性支出</t>
  </si>
  <si>
    <t xml:space="preserve">  上年结余收入</t>
  </si>
  <si>
    <t xml:space="preserve">  社会保险基金转移支出</t>
  </si>
  <si>
    <t xml:space="preserve">    城乡居民基本养老保险基金</t>
  </si>
  <si>
    <t xml:space="preserve">  社会保险基金转移收入</t>
  </si>
  <si>
    <t>收 入 合 计</t>
  </si>
  <si>
    <t>支 出 合 计</t>
  </si>
  <si>
    <t xml:space="preserve">  城乡居民基本养老保险基金</t>
  </si>
  <si>
    <r>
      <rPr>
        <b/>
        <sz val="14"/>
        <color theme="1"/>
        <rFont val="黑体"/>
        <charset val="134"/>
      </rPr>
      <t>表1</t>
    </r>
    <r>
      <rPr>
        <b/>
        <sz val="14"/>
        <color theme="1"/>
        <rFont val="黑体"/>
        <charset val="134"/>
      </rPr>
      <t>8</t>
    </r>
  </si>
  <si>
    <t>2020年南江县地方政府债务相关情况表</t>
  </si>
  <si>
    <t>项        目</t>
  </si>
  <si>
    <t>金    额</t>
  </si>
  <si>
    <t>一、2019年末地方政府债务余额</t>
  </si>
  <si>
    <t xml:space="preserve">    一般债务</t>
  </si>
  <si>
    <t xml:space="preserve">    专项债务</t>
  </si>
  <si>
    <t>二、2019年地方政府债务限额</t>
  </si>
  <si>
    <t>三、2020年地方政府债务转贷收入决算数</t>
  </si>
  <si>
    <t>四、2020年地方政府债务还本支出决算数</t>
  </si>
  <si>
    <t xml:space="preserve">    一般债务还本支出</t>
  </si>
  <si>
    <t xml:space="preserve">    专项债务还本支出</t>
  </si>
  <si>
    <t>五、2020年地方政府债务付息支出决算数</t>
  </si>
  <si>
    <t xml:space="preserve">    一般债务付息支出</t>
  </si>
  <si>
    <t xml:space="preserve">    专项债务付息支出</t>
  </si>
  <si>
    <t>六、2020年末地方政府债务余额决算数</t>
  </si>
  <si>
    <t>七、2020年地方政府债务限额</t>
  </si>
</sst>
</file>

<file path=xl/styles.xml><?xml version="1.0" encoding="utf-8"?>
<styleSheet xmlns="http://schemas.openxmlformats.org/spreadsheetml/2006/main">
  <numFmts count="17">
    <numFmt numFmtId="176" formatCode="_(* #,##0_);_(* \(#,##0\);_(* &quot;-&quot;_);_(@_)"/>
    <numFmt numFmtId="177" formatCode="_-* #,##0_-;\-* #,##0_-;_-* &quot;-&quot;_-;_-@_-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_-* #,##0.00_-;\-* #,##0.00_-;_-* &quot;-&quot;??_-;_-@_-"/>
    <numFmt numFmtId="179" formatCode="#,##0.00_ "/>
    <numFmt numFmtId="180" formatCode="0_);[Red]\(0\)"/>
    <numFmt numFmtId="181" formatCode="#,##0_ "/>
    <numFmt numFmtId="182" formatCode="0_ "/>
    <numFmt numFmtId="183" formatCode="0.0_ "/>
    <numFmt numFmtId="184" formatCode="0.0_);[Red]\(0.0\)"/>
    <numFmt numFmtId="185" formatCode="0.00_ "/>
    <numFmt numFmtId="186" formatCode="____@"/>
    <numFmt numFmtId="187" formatCode="#,##0.0_ "/>
    <numFmt numFmtId="188" formatCode="#,##0_);[Red]\(#,##0\)"/>
  </numFmts>
  <fonts count="89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name val="宋体"/>
      <charset val="134"/>
      <scheme val="maj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sz val="12"/>
      <name val="Arial Narrow"/>
      <charset val="134"/>
    </font>
    <font>
      <b/>
      <sz val="12"/>
      <color rgb="FF000000"/>
      <name val="宋体"/>
      <charset val="134"/>
    </font>
    <font>
      <sz val="12"/>
      <color indexed="10"/>
      <name val="宋体"/>
      <charset val="134"/>
      <scheme val="minor"/>
    </font>
    <font>
      <b/>
      <sz val="14"/>
      <name val="宋体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color indexed="0"/>
      <name val="宋体"/>
      <charset val="134"/>
      <scheme val="minor"/>
    </font>
    <font>
      <sz val="12"/>
      <color indexed="0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b/>
      <sz val="20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2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0"/>
      <color indexed="8"/>
      <name val="Calibri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4"/>
      <name val="宋体"/>
      <charset val="134"/>
    </font>
    <font>
      <sz val="10"/>
      <name val="MS Sans Serif"/>
      <charset val="134"/>
    </font>
    <font>
      <sz val="7"/>
      <name val="Small Fonts"/>
      <charset val="134"/>
    </font>
    <font>
      <sz val="11"/>
      <color indexed="16"/>
      <name val="宋体"/>
      <charset val="134"/>
    </font>
    <font>
      <sz val="9"/>
      <color indexed="8"/>
      <name val="宋体"/>
      <charset val="134"/>
    </font>
    <font>
      <sz val="10"/>
      <color indexed="17"/>
      <name val="Calibri"/>
      <charset val="134"/>
    </font>
    <font>
      <sz val="12"/>
      <color indexed="17"/>
      <name val="宋体"/>
      <charset val="134"/>
    </font>
    <font>
      <sz val="10"/>
      <color indexed="20"/>
      <name val="Calibri"/>
      <charset val="134"/>
    </font>
    <font>
      <sz val="10"/>
      <name val="Arial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name val="Courier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5"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8" fillId="0" borderId="0"/>
    <xf numFmtId="42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3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8" fillId="0" borderId="0"/>
    <xf numFmtId="0" fontId="8" fillId="0" borderId="0"/>
    <xf numFmtId="0" fontId="41" fillId="2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1" fillId="32" borderId="1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3" fillId="0" borderId="0"/>
    <xf numFmtId="0" fontId="42" fillId="0" borderId="0" applyNumberForma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7" fillId="0" borderId="0"/>
    <xf numFmtId="0" fontId="52" fillId="44" borderId="0" applyNumberFormat="0" applyBorder="0" applyAlignment="0" applyProtection="0">
      <alignment vertical="center"/>
    </xf>
    <xf numFmtId="0" fontId="8" fillId="35" borderId="14" applyNumberFormat="0" applyFont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/>
    <xf numFmtId="0" fontId="46" fillId="0" borderId="8" applyNumberFormat="0" applyFill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5" fillId="6" borderId="7" applyNumberFormat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40" fillId="6" borderId="6" applyNumberFormat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4" fillId="26" borderId="12" applyNumberFormat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8" fillId="0" borderId="0"/>
    <xf numFmtId="0" fontId="41" fillId="1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4" fillId="0" borderId="21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75" fillId="0" borderId="22" applyNumberFormat="0" applyFill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8" fillId="0" borderId="0"/>
    <xf numFmtId="0" fontId="41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8" fillId="0" borderId="0"/>
    <xf numFmtId="0" fontId="41" fillId="53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8" fillId="0" borderId="0"/>
    <xf numFmtId="0" fontId="52" fillId="4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" fillId="0" borderId="0"/>
    <xf numFmtId="0" fontId="52" fillId="4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2" fillId="0" borderId="1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8" fillId="35" borderId="14" applyNumberFormat="0" applyFon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8" fillId="35" borderId="14" applyNumberFormat="0" applyFon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8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71" fillId="42" borderId="19" applyNumberFormat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8" fillId="0" borderId="0"/>
    <xf numFmtId="0" fontId="50" fillId="20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8" fillId="0" borderId="0"/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1" fillId="32" borderId="10" applyNumberFormat="0" applyAlignment="0" applyProtection="0">
      <alignment vertical="center"/>
    </xf>
    <xf numFmtId="37" fontId="79" fillId="0" borderId="0"/>
    <xf numFmtId="0" fontId="61" fillId="32" borderId="10" applyNumberFormat="0" applyAlignment="0" applyProtection="0">
      <alignment vertical="center"/>
    </xf>
    <xf numFmtId="0" fontId="71" fillId="42" borderId="19" applyNumberFormat="0" applyAlignment="0" applyProtection="0">
      <alignment vertical="center"/>
    </xf>
    <xf numFmtId="0" fontId="71" fillId="42" borderId="1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8" fillId="0" borderId="0"/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8" fillId="0" borderId="0"/>
    <xf numFmtId="0" fontId="69" fillId="32" borderId="18" applyNumberFormat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9" fillId="32" borderId="18" applyNumberFormat="0" applyAlignment="0" applyProtection="0">
      <alignment vertical="center"/>
    </xf>
    <xf numFmtId="0" fontId="69" fillId="32" borderId="18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67" fillId="0" borderId="16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3" fillId="0" borderId="0"/>
    <xf numFmtId="0" fontId="50" fillId="20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1" fillId="32" borderId="10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0" borderId="0" applyNumberFormat="0" applyBorder="0" applyAlignment="0" applyProtection="0">
      <alignment vertical="center"/>
    </xf>
    <xf numFmtId="0" fontId="47" fillId="0" borderId="0"/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8" fillId="0" borderId="0"/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8" fillId="19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52" fillId="22" borderId="0" applyNumberFormat="0" applyBorder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71" fillId="42" borderId="19" applyNumberFormat="0" applyAlignment="0" applyProtection="0">
      <alignment vertical="center"/>
    </xf>
    <xf numFmtId="0" fontId="8" fillId="0" borderId="0"/>
    <xf numFmtId="0" fontId="43" fillId="0" borderId="0"/>
    <xf numFmtId="0" fontId="8" fillId="0" borderId="0"/>
    <xf numFmtId="0" fontId="8" fillId="0" borderId="0"/>
    <xf numFmtId="0" fontId="71" fillId="42" borderId="19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63" fillId="0" borderId="0"/>
    <xf numFmtId="0" fontId="48" fillId="19" borderId="0" applyNumberFormat="0" applyBorder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3" fillId="0" borderId="0">
      <alignment vertical="center"/>
    </xf>
    <xf numFmtId="0" fontId="8" fillId="0" borderId="0"/>
    <xf numFmtId="0" fontId="8" fillId="0" borderId="0"/>
    <xf numFmtId="0" fontId="8" fillId="0" borderId="0"/>
    <xf numFmtId="0" fontId="43" fillId="0" borderId="0"/>
    <xf numFmtId="0" fontId="4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8" fillId="0" borderId="0"/>
    <xf numFmtId="0" fontId="4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>
      <alignment vertical="center"/>
    </xf>
    <xf numFmtId="0" fontId="8" fillId="0" borderId="0"/>
    <xf numFmtId="0" fontId="8" fillId="0" borderId="0"/>
    <xf numFmtId="0" fontId="85" fillId="0" borderId="0"/>
    <xf numFmtId="0" fontId="4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" fontId="81" fillId="0" borderId="0"/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8" fillId="0" borderId="0"/>
    <xf numFmtId="0" fontId="8" fillId="0" borderId="0"/>
    <xf numFmtId="0" fontId="63" fillId="0" borderId="0"/>
    <xf numFmtId="0" fontId="8" fillId="0" borderId="0">
      <alignment vertical="center"/>
    </xf>
    <xf numFmtId="0" fontId="63" fillId="0" borderId="0"/>
    <xf numFmtId="0" fontId="8" fillId="0" borderId="0">
      <alignment vertical="center"/>
    </xf>
    <xf numFmtId="0" fontId="6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/>
    <xf numFmtId="0" fontId="43" fillId="0" borderId="0">
      <alignment vertical="center"/>
    </xf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63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0"/>
    <xf numFmtId="0" fontId="0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8" fillId="19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85" fillId="0" borderId="0"/>
    <xf numFmtId="0" fontId="8" fillId="0" borderId="0"/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6" fillId="0" borderId="0"/>
    <xf numFmtId="0" fontId="8" fillId="0" borderId="0"/>
    <xf numFmtId="0" fontId="8" fillId="0" borderId="0"/>
    <xf numFmtId="0" fontId="87" fillId="0" borderId="0"/>
    <xf numFmtId="0" fontId="68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7" fillId="0" borderId="0"/>
    <xf numFmtId="0" fontId="8" fillId="0" borderId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1" fillId="32" borderId="10" applyNumberFormat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83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82" fillId="19" borderId="0" applyNumberFormat="0" applyBorder="0" applyAlignment="0" applyProtection="0">
      <alignment vertical="center"/>
    </xf>
    <xf numFmtId="0" fontId="82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82" fillId="19" borderId="0" applyNumberFormat="0" applyBorder="0" applyAlignment="0" applyProtection="0">
      <alignment vertical="center"/>
    </xf>
    <xf numFmtId="0" fontId="82" fillId="19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1" fillId="32" borderId="10" applyNumberFormat="0" applyAlignment="0" applyProtection="0">
      <alignment vertical="center"/>
    </xf>
    <xf numFmtId="0" fontId="61" fillId="32" borderId="10" applyNumberFormat="0" applyAlignment="0" applyProtection="0">
      <alignment vertical="center"/>
    </xf>
    <xf numFmtId="0" fontId="61" fillId="32" borderId="10" applyNumberFormat="0" applyAlignment="0" applyProtection="0">
      <alignment vertical="center"/>
    </xf>
    <xf numFmtId="0" fontId="61" fillId="32" borderId="10" applyNumberFormat="0" applyAlignment="0" applyProtection="0">
      <alignment vertical="center"/>
    </xf>
    <xf numFmtId="0" fontId="61" fillId="32" borderId="10" applyNumberFormat="0" applyAlignment="0" applyProtection="0">
      <alignment vertical="center"/>
    </xf>
    <xf numFmtId="0" fontId="71" fillId="42" borderId="19" applyNumberFormat="0" applyAlignment="0" applyProtection="0">
      <alignment vertical="center"/>
    </xf>
    <xf numFmtId="0" fontId="71" fillId="42" borderId="19" applyNumberFormat="0" applyAlignment="0" applyProtection="0">
      <alignment vertical="center"/>
    </xf>
    <xf numFmtId="0" fontId="71" fillId="42" borderId="19" applyNumberFormat="0" applyAlignment="0" applyProtection="0">
      <alignment vertical="center"/>
    </xf>
    <xf numFmtId="0" fontId="71" fillId="42" borderId="19" applyNumberFormat="0" applyAlignment="0" applyProtection="0">
      <alignment vertical="center"/>
    </xf>
    <xf numFmtId="0" fontId="71" fillId="42" borderId="19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78" fillId="0" borderId="0"/>
    <xf numFmtId="176" fontId="8" fillId="0" borderId="0" applyFont="0" applyFill="0" applyBorder="0" applyAlignment="0" applyProtection="0"/>
    <xf numFmtId="4" fontId="7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52" fillId="44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9" fillId="32" borderId="18" applyNumberFormat="0" applyAlignment="0" applyProtection="0">
      <alignment vertical="center"/>
    </xf>
    <xf numFmtId="0" fontId="69" fillId="32" borderId="18" applyNumberFormat="0" applyAlignment="0" applyProtection="0">
      <alignment vertical="center"/>
    </xf>
    <xf numFmtId="0" fontId="69" fillId="32" borderId="18" applyNumberFormat="0" applyAlignment="0" applyProtection="0">
      <alignment vertical="center"/>
    </xf>
    <xf numFmtId="0" fontId="69" fillId="32" borderId="18" applyNumberFormat="0" applyAlignment="0" applyProtection="0">
      <alignment vertical="center"/>
    </xf>
    <xf numFmtId="0" fontId="69" fillId="32" borderId="18" applyNumberFormat="0" applyAlignment="0" applyProtection="0">
      <alignment vertical="center"/>
    </xf>
    <xf numFmtId="0" fontId="69" fillId="32" borderId="18" applyNumberFormat="0" applyAlignment="0" applyProtection="0">
      <alignment vertical="center"/>
    </xf>
    <xf numFmtId="0" fontId="69" fillId="32" borderId="18" applyNumberFormat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51" fillId="21" borderId="10" applyNumberFormat="0" applyAlignment="0" applyProtection="0">
      <alignment vertical="center"/>
    </xf>
    <xf numFmtId="0" fontId="88" fillId="0" borderId="0"/>
    <xf numFmtId="0" fontId="47" fillId="0" borderId="0"/>
    <xf numFmtId="0" fontId="85" fillId="0" borderId="0"/>
    <xf numFmtId="0" fontId="43" fillId="35" borderId="14" applyNumberFormat="0" applyFont="0" applyAlignment="0" applyProtection="0">
      <alignment vertical="center"/>
    </xf>
    <xf numFmtId="0" fontId="43" fillId="35" borderId="14" applyNumberFormat="0" applyFont="0" applyAlignment="0" applyProtection="0">
      <alignment vertical="center"/>
    </xf>
    <xf numFmtId="0" fontId="43" fillId="35" borderId="14" applyNumberFormat="0" applyFont="0" applyAlignment="0" applyProtection="0">
      <alignment vertical="center"/>
    </xf>
    <xf numFmtId="0" fontId="43" fillId="35" borderId="14" applyNumberFormat="0" applyFont="0" applyAlignment="0" applyProtection="0">
      <alignment vertical="center"/>
    </xf>
    <xf numFmtId="0" fontId="43" fillId="35" borderId="14" applyNumberFormat="0" applyFont="0" applyAlignment="0" applyProtection="0">
      <alignment vertical="center"/>
    </xf>
    <xf numFmtId="0" fontId="43" fillId="35" borderId="14" applyNumberFormat="0" applyFont="0" applyAlignment="0" applyProtection="0">
      <alignment vertical="center"/>
    </xf>
    <xf numFmtId="0" fontId="43" fillId="35" borderId="14" applyNumberFormat="0" applyFont="0" applyAlignment="0" applyProtection="0">
      <alignment vertical="center"/>
    </xf>
  </cellStyleXfs>
  <cellXfs count="311">
    <xf numFmtId="0" fontId="0" fillId="0" borderId="0" xfId="0">
      <alignment vertical="center"/>
    </xf>
    <xf numFmtId="0" fontId="0" fillId="0" borderId="0" xfId="642">
      <alignment vertical="center"/>
    </xf>
    <xf numFmtId="0" fontId="1" fillId="0" borderId="0" xfId="642" applyFont="1">
      <alignment vertical="center"/>
    </xf>
    <xf numFmtId="0" fontId="2" fillId="0" borderId="0" xfId="642" applyFont="1" applyFill="1" applyBorder="1" applyAlignment="1">
      <alignment horizontal="center" vertical="center" wrapText="1"/>
    </xf>
    <xf numFmtId="0" fontId="3" fillId="0" borderId="1" xfId="642" applyFont="1" applyFill="1" applyBorder="1" applyAlignment="1">
      <alignment vertical="center"/>
    </xf>
    <xf numFmtId="0" fontId="3" fillId="0" borderId="1" xfId="642" applyFont="1" applyFill="1" applyBorder="1" applyAlignment="1">
      <alignment horizontal="right" vertical="center"/>
    </xf>
    <xf numFmtId="0" fontId="4" fillId="0" borderId="2" xfId="642" applyFont="1" applyFill="1" applyBorder="1" applyAlignment="1">
      <alignment horizontal="center" vertical="center"/>
    </xf>
    <xf numFmtId="0" fontId="4" fillId="0" borderId="2" xfId="642" applyFont="1" applyFill="1" applyBorder="1" applyAlignment="1">
      <alignment horizontal="left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6" fillId="0" borderId="2" xfId="642" applyFont="1" applyFill="1" applyBorder="1" applyAlignment="1">
      <alignment horizontal="left" vertical="center"/>
    </xf>
    <xf numFmtId="180" fontId="7" fillId="0" borderId="2" xfId="0" applyNumberFormat="1" applyFont="1" applyFill="1" applyBorder="1" applyAlignment="1">
      <alignment horizontal="right" vertical="center"/>
    </xf>
    <xf numFmtId="0" fontId="4" fillId="0" borderId="2" xfId="642" applyFont="1" applyBorder="1">
      <alignment vertical="center"/>
    </xf>
    <xf numFmtId="0" fontId="6" fillId="0" borderId="2" xfId="642" applyFont="1" applyBorder="1">
      <alignment vertical="center"/>
    </xf>
    <xf numFmtId="180" fontId="0" fillId="0" borderId="0" xfId="642" applyNumberFormat="1">
      <alignment vertical="center"/>
    </xf>
    <xf numFmtId="0" fontId="8" fillId="0" borderId="0" xfId="811" applyFont="1" applyFill="1" applyAlignment="1">
      <alignment vertical="center"/>
    </xf>
    <xf numFmtId="0" fontId="8" fillId="0" borderId="0" xfId="821" applyFont="1" applyFill="1">
      <alignment vertical="center"/>
    </xf>
    <xf numFmtId="0" fontId="9" fillId="0" borderId="0" xfId="811" applyFont="1" applyFill="1" applyAlignment="1">
      <alignment vertical="center"/>
    </xf>
    <xf numFmtId="0" fontId="10" fillId="0" borderId="0" xfId="811" applyFont="1" applyFill="1" applyAlignment="1">
      <alignment vertical="center"/>
    </xf>
    <xf numFmtId="180" fontId="8" fillId="0" borderId="0" xfId="811" applyNumberFormat="1" applyFont="1" applyFill="1" applyAlignment="1">
      <alignment vertical="center"/>
    </xf>
    <xf numFmtId="0" fontId="11" fillId="0" borderId="0" xfId="821" applyFont="1" applyFill="1" applyAlignment="1">
      <alignment horizontal="center" vertical="center"/>
    </xf>
    <xf numFmtId="0" fontId="8" fillId="0" borderId="1" xfId="821" applyFont="1" applyFill="1" applyBorder="1" applyAlignment="1">
      <alignment horizontal="right" vertical="center"/>
    </xf>
    <xf numFmtId="181" fontId="5" fillId="0" borderId="2" xfId="731" applyNumberFormat="1" applyFont="1" applyFill="1" applyBorder="1" applyAlignment="1">
      <alignment horizontal="center" vertical="center"/>
    </xf>
    <xf numFmtId="0" fontId="5" fillId="0" borderId="2" xfId="821" applyFont="1" applyFill="1" applyBorder="1" applyAlignment="1">
      <alignment horizontal="center" vertical="center" wrapText="1"/>
    </xf>
    <xf numFmtId="0" fontId="5" fillId="0" borderId="2" xfId="821" applyFont="1" applyFill="1" applyBorder="1" applyAlignment="1">
      <alignment horizontal="justify" vertical="center" wrapText="1"/>
    </xf>
    <xf numFmtId="0" fontId="5" fillId="0" borderId="2" xfId="821" applyFont="1" applyFill="1" applyBorder="1" applyAlignment="1">
      <alignment horizontal="left" vertical="center" wrapText="1"/>
    </xf>
    <xf numFmtId="0" fontId="7" fillId="0" borderId="2" xfId="821" applyFont="1" applyFill="1" applyBorder="1" applyAlignment="1">
      <alignment horizontal="justify" vertical="center" wrapText="1"/>
    </xf>
    <xf numFmtId="0" fontId="7" fillId="0" borderId="2" xfId="821" applyFont="1" applyFill="1" applyBorder="1" applyAlignment="1">
      <alignment horizontal="left" vertical="center" wrapText="1"/>
    </xf>
    <xf numFmtId="0" fontId="7" fillId="0" borderId="2" xfId="821" applyFont="1" applyFill="1" applyBorder="1" applyAlignment="1">
      <alignment horizontal="right" vertical="center" wrapText="1"/>
    </xf>
    <xf numFmtId="182" fontId="7" fillId="0" borderId="2" xfId="821" applyNumberFormat="1" applyFont="1" applyFill="1" applyBorder="1" applyAlignment="1">
      <alignment horizontal="right" vertical="center" wrapText="1"/>
    </xf>
    <xf numFmtId="0" fontId="5" fillId="0" borderId="2" xfId="821" applyFont="1" applyFill="1" applyBorder="1" applyAlignment="1">
      <alignment horizontal="right" vertical="center" wrapText="1"/>
    </xf>
    <xf numFmtId="180" fontId="8" fillId="0" borderId="0" xfId="821" applyNumberFormat="1" applyFont="1" applyFill="1">
      <alignment vertical="center"/>
    </xf>
    <xf numFmtId="0" fontId="5" fillId="0" borderId="2" xfId="811" applyFont="1" applyFill="1" applyBorder="1" applyAlignment="1">
      <alignment horizontal="center" vertical="center" wrapText="1"/>
    </xf>
    <xf numFmtId="183" fontId="5" fillId="0" borderId="2" xfId="821" applyNumberFormat="1" applyFont="1" applyFill="1" applyBorder="1" applyAlignment="1">
      <alignment vertical="center" wrapText="1"/>
    </xf>
    <xf numFmtId="184" fontId="5" fillId="0" borderId="2" xfId="818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 applyProtection="1">
      <alignment vertical="center"/>
    </xf>
    <xf numFmtId="184" fontId="7" fillId="0" borderId="2" xfId="818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83" fontId="5" fillId="0" borderId="2" xfId="821" applyNumberFormat="1" applyFont="1" applyFill="1" applyBorder="1" applyAlignment="1">
      <alignment horizontal="right" vertical="center" wrapText="1"/>
    </xf>
    <xf numFmtId="182" fontId="5" fillId="0" borderId="2" xfId="0" applyNumberFormat="1" applyFont="1" applyFill="1" applyBorder="1" applyAlignment="1">
      <alignment vertical="center"/>
    </xf>
    <xf numFmtId="182" fontId="7" fillId="0" borderId="2" xfId="0" applyNumberFormat="1" applyFont="1" applyFill="1" applyBorder="1" applyAlignment="1">
      <alignment vertical="center"/>
    </xf>
    <xf numFmtId="182" fontId="8" fillId="0" borderId="0" xfId="821" applyNumberFormat="1" applyFont="1" applyFill="1">
      <alignment vertical="center"/>
    </xf>
    <xf numFmtId="0" fontId="8" fillId="0" borderId="0" xfId="818" applyFont="1" applyBorder="1">
      <alignment vertical="center"/>
    </xf>
    <xf numFmtId="0" fontId="12" fillId="0" borderId="0" xfId="818" applyFont="1" applyFill="1">
      <alignment vertical="center"/>
    </xf>
    <xf numFmtId="0" fontId="8" fillId="0" borderId="0" xfId="818" applyFont="1" applyFill="1">
      <alignment vertical="center"/>
    </xf>
    <xf numFmtId="0" fontId="8" fillId="0" borderId="0" xfId="818" applyFont="1">
      <alignment vertical="center"/>
    </xf>
    <xf numFmtId="0" fontId="9" fillId="0" borderId="0" xfId="810" applyFont="1" applyFill="1" applyAlignment="1">
      <alignment vertical="center"/>
    </xf>
    <xf numFmtId="0" fontId="11" fillId="0" borderId="0" xfId="818" applyFont="1" applyFill="1" applyAlignment="1">
      <alignment horizontal="center" vertical="center"/>
    </xf>
    <xf numFmtId="0" fontId="8" fillId="0" borderId="0" xfId="818" applyFont="1" applyBorder="1" applyAlignment="1">
      <alignment horizontal="center" vertical="center"/>
    </xf>
    <xf numFmtId="0" fontId="8" fillId="0" borderId="0" xfId="818" applyFont="1" applyAlignment="1">
      <alignment horizontal="right"/>
    </xf>
    <xf numFmtId="0" fontId="8" fillId="0" borderId="0" xfId="818" applyFont="1" applyAlignment="1">
      <alignment horizontal="right" vertical="center"/>
    </xf>
    <xf numFmtId="0" fontId="10" fillId="0" borderId="2" xfId="818" applyFont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vertical="center"/>
    </xf>
    <xf numFmtId="181" fontId="8" fillId="0" borderId="2" xfId="0" applyNumberFormat="1" applyFont="1" applyFill="1" applyBorder="1" applyAlignment="1" applyProtection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right" vertical="center"/>
    </xf>
    <xf numFmtId="181" fontId="10" fillId="0" borderId="2" xfId="0" applyNumberFormat="1" applyFont="1" applyFill="1" applyBorder="1" applyAlignment="1" applyProtection="1">
      <alignment horizontal="right" vertical="center"/>
    </xf>
    <xf numFmtId="0" fontId="10" fillId="0" borderId="2" xfId="814" applyFont="1" applyFill="1" applyBorder="1" applyAlignment="1">
      <alignment horizontal="center" vertical="center"/>
    </xf>
    <xf numFmtId="0" fontId="10" fillId="0" borderId="2" xfId="814" applyFont="1" applyFill="1" applyBorder="1" applyAlignment="1">
      <alignment horizontal="right" vertical="center"/>
    </xf>
    <xf numFmtId="0" fontId="12" fillId="0" borderId="2" xfId="818" applyFont="1" applyFill="1" applyBorder="1">
      <alignment vertical="center"/>
    </xf>
    <xf numFmtId="0" fontId="8" fillId="0" borderId="0" xfId="818" applyFont="1" applyFill="1" applyAlignment="1">
      <alignment horizontal="center" vertical="center"/>
    </xf>
    <xf numFmtId="0" fontId="13" fillId="0" borderId="0" xfId="0" applyNumberFormat="1" applyFont="1" applyFill="1" applyAlignment="1" applyProtection="1">
      <alignment horizontal="right" vertical="center"/>
    </xf>
    <xf numFmtId="0" fontId="10" fillId="0" borderId="0" xfId="818" applyFont="1" applyFill="1" applyAlignment="1">
      <alignment horizontal="center" vertical="center"/>
    </xf>
    <xf numFmtId="0" fontId="14" fillId="0" borderId="0" xfId="818" applyFont="1" applyFill="1">
      <alignment vertical="center"/>
    </xf>
    <xf numFmtId="0" fontId="10" fillId="0" borderId="0" xfId="818" applyFont="1">
      <alignment vertical="center"/>
    </xf>
    <xf numFmtId="0" fontId="10" fillId="0" borderId="0" xfId="818" applyFont="1" applyAlignment="1">
      <alignment horizontal="center" vertical="center"/>
    </xf>
    <xf numFmtId="0" fontId="8" fillId="0" borderId="0" xfId="818" applyFont="1" applyAlignment="1">
      <alignment horizontal="center" vertical="center"/>
    </xf>
    <xf numFmtId="0" fontId="10" fillId="0" borderId="2" xfId="814" applyFont="1" applyBorder="1" applyAlignment="1">
      <alignment vertical="center"/>
    </xf>
    <xf numFmtId="0" fontId="10" fillId="0" borderId="2" xfId="814" applyFont="1" applyBorder="1" applyAlignment="1">
      <alignment horizontal="right" vertical="center"/>
    </xf>
    <xf numFmtId="0" fontId="8" fillId="0" borderId="2" xfId="818" applyFont="1" applyBorder="1">
      <alignment vertical="center"/>
    </xf>
    <xf numFmtId="0" fontId="8" fillId="0" borderId="2" xfId="814" applyFont="1" applyBorder="1" applyAlignment="1">
      <alignment vertical="center"/>
    </xf>
    <xf numFmtId="0" fontId="8" fillId="0" borderId="2" xfId="814" applyFont="1" applyBorder="1" applyAlignment="1">
      <alignment horizontal="right" vertical="center"/>
    </xf>
    <xf numFmtId="182" fontId="8" fillId="0" borderId="2" xfId="814" applyNumberFormat="1" applyFont="1" applyBorder="1" applyAlignment="1">
      <alignment horizontal="right" vertical="center"/>
    </xf>
    <xf numFmtId="182" fontId="8" fillId="0" borderId="2" xfId="818" applyNumberFormat="1" applyFont="1" applyBorder="1">
      <alignment vertical="center"/>
    </xf>
    <xf numFmtId="183" fontId="8" fillId="0" borderId="2" xfId="818" applyNumberFormat="1" applyFont="1" applyBorder="1">
      <alignment vertical="center"/>
    </xf>
    <xf numFmtId="0" fontId="8" fillId="0" borderId="3" xfId="814" applyFont="1" applyBorder="1" applyAlignment="1">
      <alignment vertical="center"/>
    </xf>
    <xf numFmtId="182" fontId="8" fillId="0" borderId="2" xfId="818" applyNumberFormat="1" applyFont="1" applyBorder="1" applyAlignment="1">
      <alignment horizontal="right" vertical="center"/>
    </xf>
    <xf numFmtId="182" fontId="12" fillId="0" borderId="2" xfId="818" applyNumberFormat="1" applyFont="1" applyFill="1" applyBorder="1">
      <alignment vertical="center"/>
    </xf>
    <xf numFmtId="182" fontId="8" fillId="0" borderId="2" xfId="818" applyNumberFormat="1" applyFont="1" applyFill="1" applyBorder="1">
      <alignment vertical="center"/>
    </xf>
    <xf numFmtId="0" fontId="8" fillId="0" borderId="2" xfId="818" applyFont="1" applyFill="1" applyBorder="1">
      <alignment vertical="center"/>
    </xf>
    <xf numFmtId="182" fontId="15" fillId="0" borderId="2" xfId="814" applyNumberFormat="1" applyFont="1" applyBorder="1" applyAlignment="1">
      <alignment horizontal="right" vertical="center"/>
    </xf>
    <xf numFmtId="182" fontId="15" fillId="0" borderId="2" xfId="818" applyNumberFormat="1" applyFont="1" applyFill="1" applyBorder="1">
      <alignment vertical="center"/>
    </xf>
    <xf numFmtId="183" fontId="10" fillId="0" borderId="2" xfId="818" applyNumberFormat="1" applyFont="1" applyBorder="1">
      <alignment vertical="center"/>
    </xf>
    <xf numFmtId="0" fontId="8" fillId="0" borderId="0" xfId="818" applyFont="1" applyFill="1" applyBorder="1" applyAlignment="1">
      <alignment horizontal="center" vertical="center"/>
    </xf>
    <xf numFmtId="0" fontId="8" fillId="0" borderId="0" xfId="818" applyFont="1" applyFill="1" applyAlignment="1">
      <alignment horizontal="right"/>
    </xf>
    <xf numFmtId="0" fontId="8" fillId="0" borderId="0" xfId="818" applyFont="1" applyFill="1" applyAlignment="1">
      <alignment horizontal="right" vertical="center"/>
    </xf>
    <xf numFmtId="0" fontId="5" fillId="0" borderId="2" xfId="818" applyFont="1" applyFill="1" applyBorder="1" applyAlignment="1">
      <alignment horizontal="center" vertical="center"/>
    </xf>
    <xf numFmtId="185" fontId="5" fillId="0" borderId="2" xfId="819" applyNumberFormat="1" applyFont="1" applyFill="1" applyBorder="1" applyAlignment="1">
      <alignment vertical="center"/>
    </xf>
    <xf numFmtId="180" fontId="5" fillId="0" borderId="2" xfId="819" applyNumberFormat="1" applyFont="1" applyFill="1" applyBorder="1" applyAlignment="1">
      <alignment horizontal="right" vertical="center"/>
    </xf>
    <xf numFmtId="185" fontId="7" fillId="0" borderId="2" xfId="819" applyNumberFormat="1" applyFont="1" applyFill="1" applyBorder="1" applyAlignment="1">
      <alignment vertical="center"/>
    </xf>
    <xf numFmtId="180" fontId="7" fillId="0" borderId="2" xfId="819" applyNumberFormat="1" applyFont="1" applyFill="1" applyBorder="1" applyAlignment="1">
      <alignment horizontal="right" vertical="center" wrapText="1"/>
    </xf>
    <xf numFmtId="0" fontId="16" fillId="0" borderId="2" xfId="818" applyFont="1" applyFill="1" applyBorder="1" applyAlignment="1">
      <alignment horizontal="right" vertical="center"/>
    </xf>
    <xf numFmtId="0" fontId="7" fillId="0" borderId="2" xfId="818" applyFont="1" applyFill="1" applyBorder="1" applyAlignment="1">
      <alignment horizontal="right" vertical="center"/>
    </xf>
    <xf numFmtId="0" fontId="7" fillId="0" borderId="2" xfId="815" applyFont="1" applyBorder="1" applyAlignment="1">
      <alignment vertical="center"/>
    </xf>
    <xf numFmtId="180" fontId="7" fillId="0" borderId="2" xfId="819" applyNumberFormat="1" applyFont="1" applyFill="1" applyBorder="1" applyAlignment="1">
      <alignment horizontal="right" vertical="center"/>
    </xf>
    <xf numFmtId="183" fontId="5" fillId="0" borderId="2" xfId="818" applyNumberFormat="1" applyFont="1" applyFill="1" applyBorder="1" applyAlignment="1">
      <alignment horizontal="right" vertical="center"/>
    </xf>
    <xf numFmtId="0" fontId="7" fillId="0" borderId="2" xfId="816" applyFont="1" applyFill="1" applyBorder="1" applyAlignment="1">
      <alignment horizontal="left" vertical="center" wrapText="1"/>
    </xf>
    <xf numFmtId="185" fontId="5" fillId="0" borderId="2" xfId="819" applyNumberFormat="1" applyFont="1" applyFill="1" applyBorder="1" applyAlignment="1">
      <alignment horizontal="center" vertical="center"/>
    </xf>
    <xf numFmtId="0" fontId="8" fillId="0" borderId="0" xfId="125" applyFill="1"/>
    <xf numFmtId="0" fontId="17" fillId="0" borderId="0" xfId="125" applyFont="1" applyFill="1" applyAlignment="1">
      <alignment vertical="center"/>
    </xf>
    <xf numFmtId="0" fontId="11" fillId="0" borderId="0" xfId="125" applyFont="1" applyFill="1" applyAlignment="1">
      <alignment horizontal="center" vertical="center"/>
    </xf>
    <xf numFmtId="0" fontId="18" fillId="0" borderId="0" xfId="125" applyFont="1" applyFill="1"/>
    <xf numFmtId="181" fontId="8" fillId="0" borderId="0" xfId="623" applyNumberFormat="1" applyFont="1" applyFill="1" applyAlignment="1">
      <alignment horizontal="right" vertical="center" wrapText="1"/>
    </xf>
    <xf numFmtId="0" fontId="17" fillId="0" borderId="2" xfId="125" applyFont="1" applyFill="1" applyBorder="1" applyAlignment="1">
      <alignment horizontal="center" vertical="center"/>
    </xf>
    <xf numFmtId="0" fontId="17" fillId="0" borderId="2" xfId="125" applyNumberFormat="1" applyFont="1" applyFill="1" applyBorder="1" applyAlignment="1" applyProtection="1">
      <alignment horizontal="left" vertical="center"/>
    </xf>
    <xf numFmtId="182" fontId="10" fillId="0" borderId="2" xfId="125" applyNumberFormat="1" applyFont="1" applyFill="1" applyBorder="1" applyAlignment="1" applyProtection="1">
      <alignment horizontal="right" vertical="center"/>
    </xf>
    <xf numFmtId="0" fontId="19" fillId="0" borderId="2" xfId="623" applyFont="1" applyFill="1" applyBorder="1" applyAlignment="1">
      <alignment horizontal="left" vertical="center"/>
    </xf>
    <xf numFmtId="182" fontId="8" fillId="0" borderId="2" xfId="125" applyNumberFormat="1" applyFont="1" applyFill="1" applyBorder="1" applyAlignment="1">
      <alignment horizontal="right" vertical="center"/>
    </xf>
    <xf numFmtId="0" fontId="8" fillId="0" borderId="0" xfId="812" applyFont="1" applyFill="1" applyAlignment="1">
      <alignment vertical="center"/>
    </xf>
    <xf numFmtId="0" fontId="10" fillId="0" borderId="0" xfId="125" applyFont="1"/>
    <xf numFmtId="0" fontId="8" fillId="0" borderId="0" xfId="125" applyFont="1"/>
    <xf numFmtId="0" fontId="8" fillId="0" borderId="0" xfId="125"/>
    <xf numFmtId="182" fontId="8" fillId="0" borderId="0" xfId="125" applyNumberFormat="1" applyAlignment="1">
      <alignment horizontal="center"/>
    </xf>
    <xf numFmtId="0" fontId="9" fillId="0" borderId="0" xfId="812" applyFont="1" applyFill="1" applyAlignment="1">
      <alignment vertical="center"/>
    </xf>
    <xf numFmtId="180" fontId="8" fillId="0" borderId="0" xfId="812" applyNumberFormat="1" applyFont="1" applyFill="1" applyAlignment="1">
      <alignment vertical="center"/>
    </xf>
    <xf numFmtId="0" fontId="11" fillId="0" borderId="0" xfId="696" applyFont="1" applyFill="1" applyAlignment="1">
      <alignment horizontal="center" vertical="center"/>
    </xf>
    <xf numFmtId="0" fontId="18" fillId="0" borderId="0" xfId="695" applyFont="1" applyFill="1" applyAlignment="1">
      <alignment vertical="center"/>
    </xf>
    <xf numFmtId="182" fontId="20" fillId="0" borderId="0" xfId="695" applyNumberFormat="1" applyFont="1" applyFill="1" applyAlignment="1">
      <alignment horizontal="center" vertical="center"/>
    </xf>
    <xf numFmtId="0" fontId="20" fillId="0" borderId="0" xfId="695" applyFont="1" applyFill="1" applyAlignment="1">
      <alignment vertical="center"/>
    </xf>
    <xf numFmtId="181" fontId="8" fillId="0" borderId="0" xfId="623" applyNumberFormat="1" applyFont="1" applyAlignment="1">
      <alignment horizontal="right" vertical="center" wrapText="1"/>
    </xf>
    <xf numFmtId="0" fontId="10" fillId="0" borderId="2" xfId="768" applyFont="1" applyFill="1" applyBorder="1" applyAlignment="1">
      <alignment horizontal="center" vertical="center"/>
    </xf>
    <xf numFmtId="182" fontId="10" fillId="0" borderId="2" xfId="768" applyNumberFormat="1" applyFont="1" applyFill="1" applyBorder="1" applyAlignment="1">
      <alignment horizontal="center" vertical="center"/>
    </xf>
    <xf numFmtId="0" fontId="10" fillId="0" borderId="2" xfId="768" applyFont="1" applyFill="1" applyBorder="1" applyAlignment="1">
      <alignment horizontal="left" vertical="center"/>
    </xf>
    <xf numFmtId="182" fontId="10" fillId="0" borderId="2" xfId="768" applyNumberFormat="1" applyFont="1" applyFill="1" applyBorder="1" applyAlignment="1">
      <alignment horizontal="right" vertical="center"/>
    </xf>
    <xf numFmtId="0" fontId="21" fillId="0" borderId="2" xfId="695" applyFont="1" applyBorder="1" applyAlignment="1">
      <alignment horizontal="left" vertical="center"/>
    </xf>
    <xf numFmtId="0" fontId="22" fillId="0" borderId="2" xfId="695" applyFont="1" applyBorder="1" applyAlignment="1">
      <alignment horizontal="left" vertical="center"/>
    </xf>
    <xf numFmtId="182" fontId="5" fillId="0" borderId="2" xfId="695" applyNumberFormat="1" applyFont="1" applyFill="1" applyBorder="1" applyAlignment="1">
      <alignment horizontal="right" vertical="center" wrapText="1"/>
    </xf>
    <xf numFmtId="186" fontId="23" fillId="0" borderId="2" xfId="695" applyNumberFormat="1" applyFont="1" applyBorder="1" applyAlignment="1">
      <alignment horizontal="left" vertical="center"/>
    </xf>
    <xf numFmtId="182" fontId="8" fillId="0" borderId="2" xfId="125" applyNumberFormat="1" applyBorder="1" applyAlignment="1">
      <alignment horizontal="right" vertical="center"/>
    </xf>
    <xf numFmtId="186" fontId="24" fillId="0" borderId="2" xfId="695" applyNumberFormat="1" applyFont="1" applyBorder="1" applyAlignment="1">
      <alignment horizontal="left" vertical="center"/>
    </xf>
    <xf numFmtId="182" fontId="7" fillId="0" borderId="2" xfId="695" applyNumberFormat="1" applyFont="1" applyFill="1" applyBorder="1" applyAlignment="1">
      <alignment horizontal="right" vertical="center" wrapText="1"/>
    </xf>
    <xf numFmtId="186" fontId="21" fillId="0" borderId="2" xfId="695" applyNumberFormat="1" applyFont="1" applyFill="1" applyBorder="1" applyAlignment="1">
      <alignment horizontal="left" vertical="center"/>
    </xf>
    <xf numFmtId="186" fontId="22" fillId="0" borderId="2" xfId="695" applyNumberFormat="1" applyFont="1" applyBorder="1" applyAlignment="1">
      <alignment horizontal="left" vertical="center"/>
    </xf>
    <xf numFmtId="0" fontId="21" fillId="0" borderId="2" xfId="695" applyFont="1" applyFill="1" applyBorder="1" applyAlignment="1">
      <alignment horizontal="left" vertical="center"/>
    </xf>
    <xf numFmtId="182" fontId="5" fillId="0" borderId="2" xfId="275" applyNumberFormat="1" applyFont="1" applyFill="1" applyBorder="1" applyAlignment="1">
      <alignment horizontal="right" vertical="center" wrapText="1"/>
    </xf>
    <xf numFmtId="0" fontId="8" fillId="0" borderId="2" xfId="695" applyFont="1" applyFill="1" applyBorder="1" applyAlignment="1">
      <alignment horizontal="left" vertical="center"/>
    </xf>
    <xf numFmtId="0" fontId="7" fillId="0" borderId="2" xfId="695" applyFont="1" applyFill="1" applyBorder="1" applyAlignment="1">
      <alignment horizontal="left" vertical="center"/>
    </xf>
    <xf numFmtId="180" fontId="10" fillId="0" borderId="2" xfId="733" applyNumberFormat="1" applyFont="1" applyFill="1" applyBorder="1" applyAlignment="1" applyProtection="1">
      <alignment horizontal="left" vertical="center"/>
    </xf>
    <xf numFmtId="1" fontId="5" fillId="0" borderId="2" xfId="733" applyNumberFormat="1" applyFont="1" applyFill="1" applyBorder="1" applyAlignment="1" applyProtection="1">
      <alignment horizontal="right" vertical="center"/>
    </xf>
    <xf numFmtId="180" fontId="5" fillId="0" borderId="2" xfId="733" applyNumberFormat="1" applyFont="1" applyFill="1" applyBorder="1" applyAlignment="1" applyProtection="1">
      <alignment horizontal="left" vertical="center"/>
    </xf>
    <xf numFmtId="0" fontId="8" fillId="0" borderId="2" xfId="125" applyBorder="1" applyAlignment="1">
      <alignment horizontal="left" vertical="center"/>
    </xf>
    <xf numFmtId="0" fontId="10" fillId="0" borderId="2" xfId="125" applyFont="1" applyBorder="1" applyAlignment="1">
      <alignment horizontal="left" vertical="center"/>
    </xf>
    <xf numFmtId="182" fontId="10" fillId="0" borderId="2" xfId="125" applyNumberFormat="1" applyFont="1" applyBorder="1" applyAlignment="1">
      <alignment horizontal="right" vertical="center"/>
    </xf>
    <xf numFmtId="0" fontId="8" fillId="0" borderId="2" xfId="125" applyBorder="1" applyAlignment="1">
      <alignment horizontal="right" vertical="center"/>
    </xf>
    <xf numFmtId="0" fontId="10" fillId="0" borderId="2" xfId="125" applyFont="1" applyBorder="1" applyAlignment="1">
      <alignment horizontal="center" vertical="center"/>
    </xf>
    <xf numFmtId="0" fontId="8" fillId="0" borderId="0" xfId="729" applyFont="1">
      <alignment vertical="center"/>
    </xf>
    <xf numFmtId="0" fontId="8" fillId="0" borderId="0" xfId="729">
      <alignment vertical="center"/>
    </xf>
    <xf numFmtId="0" fontId="25" fillId="0" borderId="0" xfId="810" applyFont="1" applyFill="1" applyAlignment="1">
      <alignment vertical="center"/>
    </xf>
    <xf numFmtId="181" fontId="8" fillId="0" borderId="0" xfId="729" applyNumberFormat="1" applyFont="1" applyAlignment="1"/>
    <xf numFmtId="181" fontId="11" fillId="0" borderId="0" xfId="820" applyNumberFormat="1" applyFont="1" applyAlignment="1">
      <alignment horizontal="center" vertical="center"/>
    </xf>
    <xf numFmtId="181" fontId="8" fillId="0" borderId="0" xfId="729" applyNumberFormat="1" applyFont="1" applyAlignment="1">
      <alignment vertical="center"/>
    </xf>
    <xf numFmtId="181" fontId="8" fillId="0" borderId="0" xfId="623" applyNumberFormat="1" applyFont="1" applyAlignment="1">
      <alignment horizontal="right" wrapText="1"/>
    </xf>
    <xf numFmtId="181" fontId="5" fillId="0" borderId="2" xfId="729" applyNumberFormat="1" applyFont="1" applyBorder="1" applyAlignment="1">
      <alignment horizontal="center" vertical="center"/>
    </xf>
    <xf numFmtId="3" fontId="26" fillId="0" borderId="2" xfId="0" applyNumberFormat="1" applyFont="1" applyFill="1" applyBorder="1" applyAlignment="1">
      <alignment vertical="center" shrinkToFit="1"/>
    </xf>
    <xf numFmtId="182" fontId="27" fillId="0" borderId="2" xfId="0" applyNumberFormat="1" applyFont="1" applyFill="1" applyBorder="1" applyAlignment="1">
      <alignment horizontal="right" vertical="center"/>
    </xf>
    <xf numFmtId="182" fontId="26" fillId="0" borderId="2" xfId="0" applyNumberFormat="1" applyFont="1" applyFill="1" applyBorder="1" applyAlignment="1">
      <alignment horizontal="right" vertical="center"/>
    </xf>
    <xf numFmtId="183" fontId="5" fillId="0" borderId="2" xfId="729" applyNumberFormat="1" applyFont="1" applyBorder="1" applyAlignment="1">
      <alignment horizontal="right" vertical="center"/>
    </xf>
    <xf numFmtId="3" fontId="28" fillId="0" borderId="2" xfId="0" applyNumberFormat="1" applyFont="1" applyFill="1" applyBorder="1" applyAlignment="1">
      <alignment horizontal="left" vertical="center" shrinkToFit="1"/>
    </xf>
    <xf numFmtId="183" fontId="7" fillId="0" borderId="2" xfId="729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horizontal="left" vertical="center" shrinkToFit="1"/>
    </xf>
    <xf numFmtId="3" fontId="29" fillId="0" borderId="2" xfId="0" applyNumberFormat="1" applyFont="1" applyFill="1" applyBorder="1" applyAlignment="1">
      <alignment vertical="center" shrinkToFit="1"/>
    </xf>
    <xf numFmtId="182" fontId="5" fillId="0" borderId="2" xfId="0" applyNumberFormat="1" applyFont="1" applyFill="1" applyBorder="1" applyAlignment="1">
      <alignment horizontal="right" vertical="center"/>
    </xf>
    <xf numFmtId="183" fontId="29" fillId="0" borderId="2" xfId="729" applyNumberFormat="1" applyFont="1" applyBorder="1" applyAlignment="1">
      <alignment horizontal="right" vertical="center"/>
    </xf>
    <xf numFmtId="3" fontId="28" fillId="0" borderId="2" xfId="0" applyNumberFormat="1" applyFont="1" applyFill="1" applyBorder="1" applyAlignment="1">
      <alignment vertical="center" shrinkToFit="1"/>
    </xf>
    <xf numFmtId="182" fontId="8" fillId="0" borderId="0" xfId="729" applyNumberFormat="1">
      <alignment vertical="center"/>
    </xf>
    <xf numFmtId="0" fontId="28" fillId="0" borderId="2" xfId="0" applyFont="1" applyFill="1" applyBorder="1" applyAlignment="1">
      <alignment horizontal="left" vertical="center" shrinkToFit="1"/>
    </xf>
    <xf numFmtId="3" fontId="29" fillId="0" borderId="2" xfId="0" applyNumberFormat="1" applyFont="1" applyFill="1" applyBorder="1" applyAlignment="1">
      <alignment horizontal="left" vertical="center" shrinkToFit="1"/>
    </xf>
    <xf numFmtId="183" fontId="5" fillId="0" borderId="2" xfId="729" applyNumberFormat="1" applyFont="1" applyBorder="1">
      <alignment vertical="center"/>
    </xf>
    <xf numFmtId="0" fontId="7" fillId="0" borderId="2" xfId="0" applyFont="1" applyFill="1" applyBorder="1" applyAlignment="1">
      <alignment horizontal="left" vertical="center" shrinkToFit="1"/>
    </xf>
    <xf numFmtId="183" fontId="28" fillId="0" borderId="2" xfId="729" applyNumberFormat="1" applyFont="1" applyBorder="1">
      <alignment vertical="center"/>
    </xf>
    <xf numFmtId="183" fontId="29" fillId="0" borderId="2" xfId="729" applyNumberFormat="1" applyFont="1" applyBorder="1">
      <alignment vertical="center"/>
    </xf>
    <xf numFmtId="182" fontId="7" fillId="0" borderId="2" xfId="0" applyNumberFormat="1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181" fontId="8" fillId="0" borderId="0" xfId="624" applyNumberFormat="1" applyFont="1" applyAlignment="1">
      <alignment vertical="center"/>
    </xf>
    <xf numFmtId="181" fontId="8" fillId="0" borderId="0" xfId="624" applyNumberFormat="1" applyFont="1"/>
    <xf numFmtId="181" fontId="8" fillId="0" borderId="0" xfId="624" applyNumberFormat="1" applyFont="1" applyAlignment="1">
      <alignment horizontal="right" vertical="center"/>
    </xf>
    <xf numFmtId="181" fontId="8" fillId="0" borderId="1" xfId="624" applyNumberFormat="1" applyFont="1" applyBorder="1" applyAlignment="1">
      <alignment horizontal="right" vertical="center"/>
    </xf>
    <xf numFmtId="181" fontId="5" fillId="0" borderId="2" xfId="624" applyNumberFormat="1" applyFont="1" applyBorder="1" applyAlignment="1">
      <alignment horizontal="center" vertical="center"/>
    </xf>
    <xf numFmtId="0" fontId="6" fillId="0" borderId="2" xfId="624" applyFont="1" applyFill="1" applyBorder="1" applyAlignment="1">
      <alignment horizontal="left" vertical="center" wrapText="1"/>
    </xf>
    <xf numFmtId="182" fontId="7" fillId="0" borderId="2" xfId="671" applyNumberFormat="1" applyFont="1" applyFill="1" applyBorder="1" applyAlignment="1" applyProtection="1">
      <alignment horizontal="right" vertical="center"/>
    </xf>
    <xf numFmtId="187" fontId="7" fillId="0" borderId="2" xfId="624" applyNumberFormat="1" applyFont="1" applyBorder="1" applyAlignment="1">
      <alignment horizontal="right" vertical="center"/>
    </xf>
    <xf numFmtId="187" fontId="7" fillId="0" borderId="2" xfId="624" applyNumberFormat="1" applyFont="1" applyBorder="1" applyAlignment="1">
      <alignment vertical="center"/>
    </xf>
    <xf numFmtId="0" fontId="4" fillId="0" borderId="2" xfId="624" applyFont="1" applyBorder="1" applyAlignment="1">
      <alignment horizontal="center" vertical="center"/>
    </xf>
    <xf numFmtId="182" fontId="4" fillId="0" borderId="2" xfId="624" applyNumberFormat="1" applyFont="1" applyFill="1" applyBorder="1" applyAlignment="1" applyProtection="1">
      <alignment horizontal="right" vertical="center" wrapText="1"/>
    </xf>
    <xf numFmtId="187" fontId="5" fillId="0" borderId="2" xfId="624" applyNumberFormat="1" applyFont="1" applyBorder="1" applyAlignment="1">
      <alignment horizontal="right" vertical="center"/>
    </xf>
    <xf numFmtId="187" fontId="5" fillId="0" borderId="2" xfId="624" applyNumberFormat="1" applyFont="1" applyBorder="1" applyAlignment="1">
      <alignment vertical="center"/>
    </xf>
    <xf numFmtId="0" fontId="13" fillId="0" borderId="0" xfId="624" applyFont="1" applyFill="1" applyAlignment="1">
      <alignment horizontal="center" vertical="center" wrapText="1"/>
    </xf>
    <xf numFmtId="0" fontId="13" fillId="0" borderId="0" xfId="624" applyFont="1" applyFill="1"/>
    <xf numFmtId="0" fontId="8" fillId="0" borderId="0" xfId="624" applyFont="1" applyFill="1" applyBorder="1"/>
    <xf numFmtId="0" fontId="13" fillId="0" borderId="0" xfId="624" applyFont="1" applyFill="1" applyBorder="1" applyAlignment="1">
      <alignment horizontal="center"/>
    </xf>
    <xf numFmtId="0" fontId="8" fillId="0" borderId="0" xfId="624" applyFont="1" applyFill="1"/>
    <xf numFmtId="0" fontId="8" fillId="0" borderId="0" xfId="624" applyFont="1" applyFill="1" applyAlignment="1">
      <alignment horizontal="center"/>
    </xf>
    <xf numFmtId="0" fontId="13" fillId="0" borderId="0" xfId="624" applyFont="1" applyFill="1" applyBorder="1" applyAlignment="1">
      <alignment horizontal="center" vertical="center" wrapText="1"/>
    </xf>
    <xf numFmtId="0" fontId="30" fillId="0" borderId="0" xfId="624" applyFont="1" applyFill="1" applyBorder="1" applyAlignment="1">
      <alignment horizontal="center" vertical="center" wrapText="1"/>
    </xf>
    <xf numFmtId="0" fontId="17" fillId="0" borderId="0" xfId="624" applyFont="1" applyFill="1" applyBorder="1" applyAlignment="1">
      <alignment horizontal="left" vertical="center" wrapText="1"/>
    </xf>
    <xf numFmtId="0" fontId="11" fillId="0" borderId="0" xfId="624" applyFont="1" applyFill="1" applyBorder="1" applyAlignment="1">
      <alignment horizontal="center" vertical="center"/>
    </xf>
    <xf numFmtId="0" fontId="13" fillId="0" borderId="1" xfId="624" applyFont="1" applyFill="1" applyBorder="1" applyAlignment="1">
      <alignment horizontal="center" vertical="center" wrapText="1"/>
    </xf>
    <xf numFmtId="0" fontId="13" fillId="0" borderId="0" xfId="624" applyFont="1" applyFill="1" applyAlignment="1">
      <alignment horizontal="right" vertical="center" wrapText="1"/>
    </xf>
    <xf numFmtId="0" fontId="8" fillId="0" borderId="0" xfId="624" applyFont="1" applyFill="1" applyAlignment="1">
      <alignment horizontal="right" vertical="center" wrapText="1"/>
    </xf>
    <xf numFmtId="0" fontId="13" fillId="0" borderId="0" xfId="624" applyFont="1" applyFill="1" applyBorder="1"/>
    <xf numFmtId="0" fontId="10" fillId="0" borderId="0" xfId="624" applyFont="1" applyFill="1" applyBorder="1" applyAlignment="1">
      <alignment horizontal="center" vertical="center" wrapText="1"/>
    </xf>
    <xf numFmtId="0" fontId="5" fillId="0" borderId="2" xfId="624" applyFont="1" applyFill="1" applyBorder="1" applyAlignment="1">
      <alignment horizontal="center" vertical="center" wrapText="1"/>
    </xf>
    <xf numFmtId="185" fontId="5" fillId="0" borderId="2" xfId="624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82" fontId="7" fillId="0" borderId="2" xfId="624" applyNumberFormat="1" applyFont="1" applyFill="1" applyBorder="1" applyAlignment="1">
      <alignment horizontal="right" vertical="center"/>
    </xf>
    <xf numFmtId="183" fontId="7" fillId="0" borderId="2" xfId="624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82" fontId="5" fillId="0" borderId="2" xfId="624" applyNumberFormat="1" applyFont="1" applyFill="1" applyBorder="1" applyAlignment="1">
      <alignment horizontal="right" vertical="center"/>
    </xf>
    <xf numFmtId="183" fontId="5" fillId="0" borderId="2" xfId="624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731" applyFill="1" applyAlignment="1">
      <alignment horizontal="left"/>
    </xf>
    <xf numFmtId="0" fontId="8" fillId="0" borderId="0" xfId="731" applyAlignment="1"/>
    <xf numFmtId="0" fontId="5" fillId="0" borderId="0" xfId="811" applyFont="1" applyFill="1" applyAlignment="1">
      <alignment vertical="center"/>
    </xf>
    <xf numFmtId="0" fontId="31" fillId="0" borderId="0" xfId="624" applyFont="1" applyFill="1" applyAlignment="1">
      <alignment horizontal="center" vertical="center"/>
    </xf>
    <xf numFmtId="0" fontId="8" fillId="0" borderId="1" xfId="624" applyFont="1" applyFill="1" applyBorder="1" applyAlignment="1">
      <alignment horizontal="left" vertical="center" indent="1"/>
    </xf>
    <xf numFmtId="0" fontId="8" fillId="0" borderId="1" xfId="624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82" fontId="5" fillId="0" borderId="2" xfId="0" applyNumberFormat="1" applyFont="1" applyFill="1" applyBorder="1" applyAlignment="1" applyProtection="1">
      <alignment horizontal="right" vertical="center"/>
    </xf>
    <xf numFmtId="182" fontId="7" fillId="0" borderId="2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8" fillId="0" borderId="0" xfId="624" applyFill="1" applyAlignment="1">
      <alignment horizontal="left" vertical="center" indent="1"/>
    </xf>
    <xf numFmtId="0" fontId="8" fillId="0" borderId="0" xfId="624" applyFont="1" applyFill="1" applyAlignment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82" fontId="5" fillId="0" borderId="4" xfId="0" applyNumberFormat="1" applyFont="1" applyFill="1" applyBorder="1" applyAlignment="1" applyProtection="1">
      <alignment horizontal="right" vertical="center"/>
    </xf>
    <xf numFmtId="182" fontId="7" fillId="0" borderId="5" xfId="0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 applyProtection="1">
      <alignment horizontal="right" vertical="center"/>
    </xf>
    <xf numFmtId="182" fontId="7" fillId="0" borderId="4" xfId="0" applyNumberFormat="1" applyFont="1" applyFill="1" applyBorder="1" applyAlignment="1" applyProtection="1">
      <alignment horizontal="right" vertical="center"/>
    </xf>
    <xf numFmtId="0" fontId="8" fillId="0" borderId="0" xfId="624" applyFont="1" applyAlignment="1">
      <alignment vertical="center"/>
    </xf>
    <xf numFmtId="0" fontId="32" fillId="2" borderId="0" xfId="624" applyFont="1" applyFill="1"/>
    <xf numFmtId="0" fontId="8" fillId="0" borderId="0" xfId="624" applyFont="1" applyAlignment="1">
      <alignment horizontal="right" vertical="center"/>
    </xf>
    <xf numFmtId="0" fontId="8" fillId="0" borderId="0" xfId="624" applyFont="1"/>
    <xf numFmtId="0" fontId="11" fillId="0" borderId="0" xfId="624" applyFont="1" applyAlignment="1">
      <alignment horizontal="center" vertical="center" wrapText="1"/>
    </xf>
    <xf numFmtId="0" fontId="8" fillId="0" borderId="0" xfId="624" applyFont="1" applyFill="1" applyAlignment="1">
      <alignment vertical="center"/>
    </xf>
    <xf numFmtId="188" fontId="8" fillId="0" borderId="0" xfId="624" applyNumberFormat="1" applyFont="1" applyAlignment="1">
      <alignment horizontal="right" vertical="center"/>
    </xf>
    <xf numFmtId="0" fontId="5" fillId="0" borderId="2" xfId="624" applyFont="1" applyFill="1" applyBorder="1" applyAlignment="1">
      <alignment horizontal="center" vertical="center"/>
    </xf>
    <xf numFmtId="182" fontId="5" fillId="0" borderId="2" xfId="671" applyNumberFormat="1" applyFont="1" applyFill="1" applyBorder="1" applyAlignment="1">
      <alignment vertical="center"/>
    </xf>
    <xf numFmtId="182" fontId="24" fillId="0" borderId="2" xfId="0" applyNumberFormat="1" applyFont="1" applyFill="1" applyBorder="1" applyAlignment="1">
      <alignment vertical="center"/>
    </xf>
    <xf numFmtId="182" fontId="7" fillId="0" borderId="2" xfId="671" applyNumberFormat="1" applyFont="1" applyFill="1" applyBorder="1" applyAlignment="1">
      <alignment vertical="center"/>
    </xf>
    <xf numFmtId="182" fontId="7" fillId="0" borderId="2" xfId="20" applyNumberFormat="1" applyFont="1" applyFill="1" applyBorder="1" applyAlignment="1">
      <alignment vertical="center"/>
    </xf>
    <xf numFmtId="182" fontId="7" fillId="0" borderId="2" xfId="0" applyNumberFormat="1" applyFont="1" applyFill="1" applyBorder="1" applyAlignment="1" applyProtection="1">
      <alignment vertical="center"/>
    </xf>
    <xf numFmtId="182" fontId="24" fillId="0" borderId="2" xfId="20" applyNumberFormat="1" applyFont="1" applyFill="1" applyBorder="1" applyAlignment="1">
      <alignment vertical="center"/>
    </xf>
    <xf numFmtId="182" fontId="22" fillId="0" borderId="2" xfId="2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 applyProtection="1">
      <alignment horizontal="right" vertical="center"/>
    </xf>
    <xf numFmtId="0" fontId="8" fillId="0" borderId="0" xfId="733" applyFill="1"/>
    <xf numFmtId="0" fontId="8" fillId="0" borderId="0" xfId="733" applyAlignment="1">
      <alignment horizontal="center" vertical="center"/>
    </xf>
    <xf numFmtId="0" fontId="8" fillId="0" borderId="0" xfId="733"/>
    <xf numFmtId="0" fontId="17" fillId="0" borderId="0" xfId="733" applyFont="1" applyAlignment="1">
      <alignment vertical="center"/>
    </xf>
    <xf numFmtId="0" fontId="11" fillId="0" borderId="0" xfId="733" applyFont="1" applyAlignment="1">
      <alignment horizontal="center" vertical="center"/>
    </xf>
    <xf numFmtId="0" fontId="8" fillId="0" borderId="1" xfId="733" applyNumberFormat="1" applyFont="1" applyFill="1" applyBorder="1" applyAlignment="1" applyProtection="1">
      <alignment vertical="center"/>
    </xf>
    <xf numFmtId="0" fontId="8" fillId="0" borderId="1" xfId="624" applyFont="1" applyBorder="1" applyAlignment="1">
      <alignment horizontal="right" vertical="center"/>
    </xf>
    <xf numFmtId="0" fontId="5" fillId="0" borderId="2" xfId="733" applyNumberFormat="1" applyFont="1" applyFill="1" applyBorder="1" applyAlignment="1" applyProtection="1">
      <alignment horizontal="center" vertical="center"/>
    </xf>
    <xf numFmtId="180" fontId="5" fillId="0" borderId="2" xfId="671" applyNumberFormat="1" applyFont="1" applyFill="1" applyBorder="1" applyAlignment="1">
      <alignment vertical="center"/>
    </xf>
    <xf numFmtId="180" fontId="29" fillId="0" borderId="2" xfId="671" applyNumberFormat="1" applyFont="1" applyFill="1" applyBorder="1" applyAlignment="1">
      <alignment vertical="center"/>
    </xf>
    <xf numFmtId="180" fontId="8" fillId="0" borderId="0" xfId="733" applyNumberFormat="1"/>
    <xf numFmtId="0" fontId="5" fillId="0" borderId="2" xfId="671" applyFont="1" applyFill="1" applyBorder="1" applyAlignment="1">
      <alignment vertical="center"/>
    </xf>
    <xf numFmtId="0" fontId="7" fillId="0" borderId="2" xfId="671" applyFont="1" applyFill="1" applyBorder="1" applyAlignment="1">
      <alignment vertical="center"/>
    </xf>
    <xf numFmtId="180" fontId="7" fillId="0" borderId="2" xfId="671" applyNumberFormat="1" applyFont="1" applyFill="1" applyBorder="1" applyAlignment="1">
      <alignment vertical="center"/>
    </xf>
    <xf numFmtId="180" fontId="24" fillId="0" borderId="2" xfId="0" applyNumberFormat="1" applyFont="1" applyFill="1" applyBorder="1" applyAlignment="1">
      <alignment vertical="center"/>
    </xf>
    <xf numFmtId="180" fontId="7" fillId="0" borderId="2" xfId="733" applyNumberFormat="1" applyFont="1" applyFill="1" applyBorder="1" applyAlignment="1">
      <alignment horizontal="right" vertical="center"/>
    </xf>
    <xf numFmtId="182" fontId="7" fillId="0" borderId="2" xfId="733" applyNumberFormat="1" applyFont="1" applyFill="1" applyBorder="1" applyAlignment="1">
      <alignment horizontal="center" vertical="center"/>
    </xf>
    <xf numFmtId="1" fontId="8" fillId="0" borderId="0" xfId="733" applyNumberFormat="1" applyAlignment="1">
      <alignment horizontal="center" vertical="center"/>
    </xf>
    <xf numFmtId="180" fontId="7" fillId="0" borderId="2" xfId="733" applyNumberFormat="1" applyFont="1" applyFill="1" applyBorder="1" applyAlignment="1" applyProtection="1">
      <alignment horizontal="right" vertical="center"/>
    </xf>
    <xf numFmtId="182" fontId="5" fillId="0" borderId="2" xfId="733" applyNumberFormat="1" applyFont="1" applyFill="1" applyBorder="1" applyAlignment="1" applyProtection="1">
      <alignment horizontal="right" vertical="center"/>
    </xf>
    <xf numFmtId="182" fontId="5" fillId="0" borderId="2" xfId="733" applyNumberFormat="1" applyFont="1" applyFill="1" applyBorder="1" applyAlignment="1">
      <alignment horizontal="center" vertical="center"/>
    </xf>
    <xf numFmtId="180" fontId="7" fillId="0" borderId="2" xfId="733" applyNumberFormat="1" applyFont="1" applyFill="1" applyBorder="1" applyAlignment="1">
      <alignment vertical="center"/>
    </xf>
    <xf numFmtId="0" fontId="7" fillId="0" borderId="2" xfId="733" applyFont="1" applyFill="1" applyBorder="1" applyAlignment="1">
      <alignment vertical="center"/>
    </xf>
    <xf numFmtId="180" fontId="5" fillId="0" borderId="2" xfId="733" applyNumberFormat="1" applyFont="1" applyFill="1" applyBorder="1" applyAlignment="1">
      <alignment vertical="center"/>
    </xf>
    <xf numFmtId="182" fontId="7" fillId="0" borderId="2" xfId="733" applyNumberFormat="1" applyFont="1" applyFill="1" applyBorder="1" applyAlignment="1">
      <alignment vertical="center"/>
    </xf>
    <xf numFmtId="180" fontId="28" fillId="0" borderId="2" xfId="671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82" fontId="33" fillId="0" borderId="0" xfId="0" applyNumberFormat="1" applyFont="1" applyFill="1" applyAlignment="1">
      <alignment vertical="center"/>
    </xf>
    <xf numFmtId="183" fontId="33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/>
    <xf numFmtId="0" fontId="34" fillId="0" borderId="0" xfId="811" applyFont="1" applyFill="1" applyAlignment="1">
      <alignment vertical="center"/>
    </xf>
    <xf numFmtId="182" fontId="8" fillId="0" borderId="0" xfId="811" applyNumberFormat="1" applyFont="1" applyFill="1" applyAlignment="1">
      <alignment vertical="center"/>
    </xf>
    <xf numFmtId="183" fontId="8" fillId="0" borderId="0" xfId="811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35" fillId="0" borderId="1" xfId="0" applyNumberFormat="1" applyFont="1" applyFill="1" applyBorder="1" applyAlignment="1" applyProtection="1">
      <alignment vertical="center"/>
    </xf>
    <xf numFmtId="182" fontId="35" fillId="0" borderId="1" xfId="0" applyNumberFormat="1" applyFont="1" applyFill="1" applyBorder="1" applyAlignment="1" applyProtection="1">
      <alignment vertical="center"/>
    </xf>
    <xf numFmtId="182" fontId="10" fillId="0" borderId="2" xfId="0" applyNumberFormat="1" applyFont="1" applyFill="1" applyBorder="1" applyAlignment="1" applyProtection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 shrinkToFit="1"/>
    </xf>
    <xf numFmtId="182" fontId="10" fillId="0" borderId="2" xfId="0" applyNumberFormat="1" applyFont="1" applyFill="1" applyBorder="1" applyAlignment="1" applyProtection="1">
      <alignment horizontal="right" vertical="center"/>
    </xf>
    <xf numFmtId="183" fontId="29" fillId="0" borderId="2" xfId="0" applyNumberFormat="1" applyFont="1" applyFill="1" applyBorder="1" applyAlignment="1">
      <alignment horizontal="right" vertical="center"/>
    </xf>
    <xf numFmtId="180" fontId="8" fillId="0" borderId="2" xfId="0" applyNumberFormat="1" applyFont="1" applyFill="1" applyBorder="1" applyAlignment="1" applyProtection="1">
      <alignment horizontal="right" vertical="center"/>
    </xf>
    <xf numFmtId="183" fontId="7" fillId="0" borderId="2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 shrinkToFit="1"/>
    </xf>
    <xf numFmtId="180" fontId="36" fillId="0" borderId="2" xfId="0" applyNumberFormat="1" applyFont="1" applyFill="1" applyBorder="1" applyAlignment="1" applyProtection="1">
      <alignment horizontal="right" vertical="center"/>
    </xf>
    <xf numFmtId="182" fontId="8" fillId="0" borderId="2" xfId="0" applyNumberFormat="1" applyFont="1" applyFill="1" applyBorder="1" applyAlignment="1" applyProtection="1">
      <alignment horizontal="right" vertical="center"/>
    </xf>
    <xf numFmtId="180" fontId="10" fillId="0" borderId="2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180" fontId="7" fillId="0" borderId="2" xfId="0" applyNumberFormat="1" applyFont="1" applyFill="1" applyBorder="1" applyAlignment="1">
      <alignment vertical="center"/>
    </xf>
    <xf numFmtId="0" fontId="10" fillId="0" borderId="0" xfId="624" applyFont="1" applyAlignment="1">
      <alignment vertical="center"/>
    </xf>
    <xf numFmtId="0" fontId="8" fillId="0" borderId="0" xfId="813" applyFont="1" applyAlignment="1"/>
    <xf numFmtId="0" fontId="11" fillId="0" borderId="0" xfId="624" applyFont="1" applyAlignment="1">
      <alignment horizontal="center"/>
    </xf>
    <xf numFmtId="0" fontId="5" fillId="0" borderId="2" xfId="624" applyFont="1" applyBorder="1" applyAlignment="1">
      <alignment horizontal="center" vertical="center"/>
    </xf>
    <xf numFmtId="0" fontId="5" fillId="0" borderId="2" xfId="624" applyFont="1" applyFill="1" applyBorder="1" applyAlignment="1">
      <alignment vertical="center"/>
    </xf>
    <xf numFmtId="183" fontId="5" fillId="0" borderId="2" xfId="0" applyNumberFormat="1" applyFont="1" applyFill="1" applyBorder="1" applyAlignment="1">
      <alignment horizontal="right" vertical="center"/>
    </xf>
    <xf numFmtId="0" fontId="7" fillId="0" borderId="2" xfId="373" applyFont="1" applyFill="1" applyBorder="1" applyAlignment="1">
      <alignment vertical="center"/>
    </xf>
    <xf numFmtId="180" fontId="28" fillId="0" borderId="2" xfId="0" applyNumberFormat="1" applyFont="1" applyFill="1" applyBorder="1" applyAlignment="1">
      <alignment horizontal="right" vertical="center"/>
    </xf>
    <xf numFmtId="183" fontId="6" fillId="0" borderId="2" xfId="24" applyNumberFormat="1" applyFont="1" applyFill="1" applyBorder="1" applyAlignment="1">
      <alignment horizontal="right" vertical="center"/>
    </xf>
    <xf numFmtId="183" fontId="27" fillId="0" borderId="2" xfId="0" applyNumberFormat="1" applyFont="1" applyFill="1" applyBorder="1" applyAlignment="1">
      <alignment horizontal="right" vertical="center"/>
    </xf>
    <xf numFmtId="49" fontId="7" fillId="0" borderId="2" xfId="373" applyNumberFormat="1" applyFont="1" applyFill="1" applyBorder="1" applyAlignment="1">
      <alignment horizontal="left" vertical="center"/>
    </xf>
    <xf numFmtId="0" fontId="7" fillId="0" borderId="2" xfId="624" applyFont="1" applyFill="1" applyBorder="1" applyAlignment="1">
      <alignment horizontal="left" vertical="center"/>
    </xf>
    <xf numFmtId="0" fontId="10" fillId="0" borderId="0" xfId="811" applyFont="1" applyFill="1" applyBorder="1" applyAlignment="1">
      <alignment horizontal="left"/>
    </xf>
    <xf numFmtId="182" fontId="8" fillId="0" borderId="0" xfId="624" applyNumberFormat="1" applyFont="1"/>
  </cellXfs>
  <cellStyles count="1085">
    <cellStyle name="常规" xfId="0" builtinId="0"/>
    <cellStyle name="好_促进扩大信贷增量_四川省2017年省对市（州）税收返还和转移支付分地区预算（草案）--社保处" xfId="1"/>
    <cellStyle name="0,0_x000d_&#10;NA_x000d_&#10;_2017年省对市(州)税收返还和转移支付预算" xfId="2"/>
    <cellStyle name="货币[0]" xfId="3" builtinId="7"/>
    <cellStyle name="20% - 强调文字颜色 3" xfId="4" builtinId="38"/>
    <cellStyle name="好_4" xfId="5"/>
    <cellStyle name="输入" xfId="6" builtinId="20"/>
    <cellStyle name="货币" xfId="7" builtinId="4"/>
    <cellStyle name="差_Sheet19" xfId="8"/>
    <cellStyle name="差_Sheet14_四川省2017年省对市（州）税收返还和转移支付分地区预算（草案）--社保处" xfId="9"/>
    <cellStyle name="差_2015直接融资汇总表 2 2_2017年省对市(州)税收返还和转移支付预算" xfId="10"/>
    <cellStyle name="20% - Accent1_2016年四川省省级一般公共预算支出执行情况表" xfId="11"/>
    <cellStyle name="千位分隔[0]" xfId="12" builtinId="6"/>
    <cellStyle name="Input 2" xfId="13"/>
    <cellStyle name="常规 31 2" xfId="14"/>
    <cellStyle name="常规 26 2" xfId="15"/>
    <cellStyle name="40% - 强调文字颜色 3" xfId="16" builtinId="39"/>
    <cellStyle name="好_2-46_四川省2017年省对市（州）税收返还和转移支付分地区预算（草案）--社保处" xfId="17"/>
    <cellStyle name="差_Sheet16_四川省2017年省对市（州）税收返还和转移支付分地区预算（草案）--社保处" xfId="18"/>
    <cellStyle name="差" xfId="19" builtinId="27"/>
    <cellStyle name="千位分隔" xfId="20" builtinId="3"/>
    <cellStyle name="60% - 强调文字颜色 3" xfId="21" builtinId="40"/>
    <cellStyle name="超链接" xfId="22" builtinId="8"/>
    <cellStyle name="Calculation_2016年全省及省级财政收支执行及2017年预算草案表（20161206，预审自用稿）" xfId="23"/>
    <cellStyle name="百分比" xfId="24" builtinId="5"/>
    <cellStyle name="差_促进扩大信贷增量 3" xfId="25"/>
    <cellStyle name="常规 17 4_2016年四川省省级一般公共预算支出执行情况表" xfId="26"/>
    <cellStyle name="已访问的超链接" xfId="27" builtinId="9"/>
    <cellStyle name="差_4-14" xfId="28"/>
    <cellStyle name="60% - 强调文字颜色 4 2 2 2" xfId="29"/>
    <cellStyle name="注释" xfId="30" builtinId="10"/>
    <cellStyle name="60% - 强调文字颜色 2" xfId="31" builtinId="36"/>
    <cellStyle name="标题 4" xfId="32" builtinId="19"/>
    <cellStyle name="差_Sheet14" xfId="33"/>
    <cellStyle name="60% - 强调文字颜色 1 2 2_2017年省对市(州)税收返还和转移支付预算" xfId="34"/>
    <cellStyle name="警告文本" xfId="35" builtinId="11"/>
    <cellStyle name="千位分隔 3 2" xfId="36"/>
    <cellStyle name="标题 4 2 2" xfId="37"/>
    <cellStyle name="差_博物馆纪念馆逐步免费开放补助资金" xfId="38"/>
    <cellStyle name="_ET_STYLE_NoName_00_" xfId="39"/>
    <cellStyle name="强调文字颜色 1 2 3" xfId="40"/>
    <cellStyle name="Note_2016年全省及省级财政收支执行及2017年预算草案表（20161206，预审自用稿）" xfId="41"/>
    <cellStyle name="60% - 强调文字颜色 2 2 2" xfId="42"/>
    <cellStyle name="标题" xfId="43" builtinId="15"/>
    <cellStyle name="解释性文本" xfId="44" builtinId="53"/>
    <cellStyle name="百分比 4" xfId="45"/>
    <cellStyle name="常规 2 3 2_2017年省对市(州)税收返还和转移支付预算" xfId="46"/>
    <cellStyle name="标题 1" xfId="47" builtinId="16"/>
    <cellStyle name="60% - 强调文字颜色 2 2 2 2" xfId="48"/>
    <cellStyle name="标题 2" xfId="49" builtinId="17"/>
    <cellStyle name="Accent6 2" xfId="50"/>
    <cellStyle name="60% - 强调文字颜色 1" xfId="51" builtinId="32"/>
    <cellStyle name="60% - 强调文字颜色 2 2 2 3" xfId="52"/>
    <cellStyle name="标题 3" xfId="53" builtinId="18"/>
    <cellStyle name="60% - 强调文字颜色 4" xfId="54" builtinId="44"/>
    <cellStyle name="输出" xfId="55" builtinId="21"/>
    <cellStyle name="Input" xfId="56"/>
    <cellStyle name="计算" xfId="57" builtinId="22"/>
    <cellStyle name="40% - 强调文字颜色 4 2" xfId="58"/>
    <cellStyle name="检查单元格" xfId="59" builtinId="23"/>
    <cellStyle name="强调文字颜色 1 2 2_2017年省对市(州)税收返还和转移支付预算" xfId="60"/>
    <cellStyle name="60% - 强调文字颜色 3 2_四川省2017年省对市（州）税收返还和转移支付分地区预算（草案）--社保处" xfId="61"/>
    <cellStyle name="20% - Accent2_2016年四川省省级一般公共预算支出执行情况表" xfId="62"/>
    <cellStyle name="0,0_x000d_&#10;NA_x000d_&#10; 4" xfId="63"/>
    <cellStyle name="20% - 强调文字颜色 6" xfId="64" builtinId="50"/>
    <cellStyle name="强调文字颜色 2" xfId="65" builtinId="33"/>
    <cellStyle name="链接单元格" xfId="66" builtinId="24"/>
    <cellStyle name="差_“三区”文化人才专项资金" xfId="67"/>
    <cellStyle name="60% - 强调文字颜色 3 2 2 2" xfId="68"/>
    <cellStyle name="20% - Accent2 2" xfId="69"/>
    <cellStyle name="60% - 强调文字颜色 4 2 3" xfId="70"/>
    <cellStyle name="汇总" xfId="71" builtinId="25"/>
    <cellStyle name="好" xfId="72" builtinId="26"/>
    <cellStyle name="Heading 3" xfId="73"/>
    <cellStyle name="20% - Accent3 2" xfId="74"/>
    <cellStyle name="适中" xfId="75" builtinId="28"/>
    <cellStyle name="差_4-农村义教“营养改善计划”" xfId="76"/>
    <cellStyle name="0,0_x000d_&#10;NA_x000d_&#10; 3" xfId="77"/>
    <cellStyle name="20% - 强调文字颜色 5" xfId="78" builtinId="46"/>
    <cellStyle name="强调文字颜色 1" xfId="79" builtinId="29"/>
    <cellStyle name="20% - 强调文字颜色 1" xfId="80" builtinId="30"/>
    <cellStyle name="60% - 强调文字颜色 3 2 2" xfId="81"/>
    <cellStyle name="差_8 2017年省对市（州）税收返还和转移支付预算分地区情况表（民族事业发展资金）(1)" xfId="82"/>
    <cellStyle name="差_4-24" xfId="83"/>
    <cellStyle name="强调文字颜色 2 2 3" xfId="84"/>
    <cellStyle name="20% - Accent2" xfId="85"/>
    <cellStyle name="差_5-农村教师周转房建设" xfId="86"/>
    <cellStyle name="常规 47 2 3" xfId="87"/>
    <cellStyle name="40% - 强调文字颜色 1" xfId="88" builtinId="31"/>
    <cellStyle name="20% - 强调文字颜色 2" xfId="89" builtinId="34"/>
    <cellStyle name="差_4-30" xfId="90"/>
    <cellStyle name="60% - 强调文字颜色 3 2 3" xfId="91"/>
    <cellStyle name="20% - Accent3" xfId="92"/>
    <cellStyle name="40% - 强调文字颜色 2" xfId="93" builtinId="35"/>
    <cellStyle name="40% - Accent1_2016年四川省省级一般公共预算支出执行情况表" xfId="94"/>
    <cellStyle name="强调文字颜色 3" xfId="95" builtinId="37"/>
    <cellStyle name="强调文字颜色 4" xfId="96" builtinId="41"/>
    <cellStyle name="0,0_x000d_&#10;NA_x000d_&#10; 2" xfId="97"/>
    <cellStyle name="强调文字颜色 2 2 2 2" xfId="98"/>
    <cellStyle name="20% - Accent1 2" xfId="99"/>
    <cellStyle name="20% - 强调文字颜色 4" xfId="100" builtinId="42"/>
    <cellStyle name="差_汇总_2 2_2017年省对市(州)税收返还和转移支付预算" xfId="101"/>
    <cellStyle name="40% - 强调文字颜色 4" xfId="102" builtinId="43"/>
    <cellStyle name="强调文字颜色 5" xfId="103" builtinId="45"/>
    <cellStyle name="60% - 强调文字颜色 5 2 2 2" xfId="104"/>
    <cellStyle name="好_Sheet19_四川省2017年省对市（州）税收返还和转移支付分地区预算（草案）--社保处" xfId="105"/>
    <cellStyle name="40% - 强调文字颜色 5" xfId="106" builtinId="47"/>
    <cellStyle name="60% - 强调文字颜色 5" xfId="107" builtinId="48"/>
    <cellStyle name="强调文字颜色 6" xfId="108" builtinId="49"/>
    <cellStyle name="好_2015财金互动汇总（加人行、补成都） 4" xfId="109"/>
    <cellStyle name="差_2-62_四川省2017年省对市（州）税收返还和转移支付分地区预算（草案）--社保处" xfId="110"/>
    <cellStyle name="Heading 3 2" xfId="111"/>
    <cellStyle name="适中 2" xfId="112"/>
    <cellStyle name="60% - 强调文字颜色 5 2 2 3" xfId="113"/>
    <cellStyle name="40% - 强调文字颜色 6" xfId="114" builtinId="51"/>
    <cellStyle name="差_2015直接融资汇总表 2" xfId="115"/>
    <cellStyle name="60% - 强调文字颜色 6" xfId="116" builtinId="52"/>
    <cellStyle name="差_四川省2017年省对市（州）税收返还和转移支付分地区预算（草案）--行政政法处" xfId="117"/>
    <cellStyle name="差_4-23" xfId="118"/>
    <cellStyle name="20% - 强调文字颜色 3 2 2 3" xfId="119"/>
    <cellStyle name="0,0_x000d_&#10;NA_x000d_&#10;" xfId="120"/>
    <cellStyle name="强调文字颜色 2 2 2" xfId="121"/>
    <cellStyle name="20% - Accent1" xfId="122"/>
    <cellStyle name="40% - 强调文字颜色 3 2 2_2017年省对市(州)税收返还和转移支付预算" xfId="123"/>
    <cellStyle name="0,0_x000d_&#10;NA_x000d_&#10; 2 2" xfId="124"/>
    <cellStyle name="常规 26 2 2" xfId="125"/>
    <cellStyle name="40% - 强调文字颜色 3 2" xfId="126"/>
    <cellStyle name="0,0_x000d_&#10;NA_x000d_&#10; 2 3" xfId="127"/>
    <cellStyle name="0,0_x000d_&#10;NA_x000d_&#10; 2_2017年省对市(州)税收返还和转移支付预算" xfId="128"/>
    <cellStyle name="Linked Cell_2016年全省及省级财政收支执行及2017年预算草案表（20161206，预审自用稿）" xfId="129"/>
    <cellStyle name="Explanatory Text" xfId="130"/>
    <cellStyle name="20% - Accent3_2016年四川省省级一般公共预算支出执行情况表" xfId="131"/>
    <cellStyle name="差_4-31" xfId="132"/>
    <cellStyle name="20% - Accent4" xfId="133"/>
    <cellStyle name="20% - Accent4 2" xfId="134"/>
    <cellStyle name="20% - Accent4_2016年四川省省级一般公共预算支出执行情况表" xfId="135"/>
    <cellStyle name="20% - Accent5" xfId="136"/>
    <cellStyle name="差_25 消防部队大型装备建设补助经费" xfId="137"/>
    <cellStyle name="40% - Accent2_2016年四川省省级一般公共预算支出执行情况表" xfId="138"/>
    <cellStyle name="20% - Accent5 2" xfId="139"/>
    <cellStyle name="差_汇总 2_四川省2017年省对市（州）税收返还和转移支付分地区预算（草案）--社保处" xfId="140"/>
    <cellStyle name="20% - Accent5_2016年四川省省级一般公共预算支出执行情况表" xfId="141"/>
    <cellStyle name="差_2-义务教育经费保障机制改革" xfId="142"/>
    <cellStyle name="20% - Accent6" xfId="143"/>
    <cellStyle name="20% - Accent6 2" xfId="144"/>
    <cellStyle name="Accent3 2" xfId="145"/>
    <cellStyle name="20% - Accent6_2016年四川省省级一般公共预算支出执行情况表" xfId="146"/>
    <cellStyle name="20% - 强调文字颜色 1 2" xfId="147"/>
    <cellStyle name="Note" xfId="148"/>
    <cellStyle name="20% - 强调文字颜色 1 2 2" xfId="149"/>
    <cellStyle name="标题 5" xfId="150"/>
    <cellStyle name="Note 2" xfId="151"/>
    <cellStyle name="20% - 强调文字颜色 1 2 2 2" xfId="152"/>
    <cellStyle name="差_1-政策性保险财政补助资金" xfId="153"/>
    <cellStyle name="20% - 强调文字颜色 1 2 2 3" xfId="154"/>
    <cellStyle name="20% - 强调文字颜色 1 2 2_2017年省对市(州)税收返还和转移支付预算" xfId="155"/>
    <cellStyle name="好_促进扩大信贷增量 3_四川省2017年省对市（州）税收返还和转移支付分地区预算（草案）--社保处" xfId="156"/>
    <cellStyle name="标题 5 2_2017年省对市(州)税收返还和转移支付预算" xfId="157"/>
    <cellStyle name="40% - 强调文字颜色 2 2" xfId="158"/>
    <cellStyle name="20% - 强调文字颜色 1 2 3" xfId="159"/>
    <cellStyle name="差_2015直接融资汇总表" xfId="160"/>
    <cellStyle name="20% - 强调文字颜色 1 2_四川省2017年省对市（州）税收返还和转移支付分地区预算（草案）--社保处" xfId="161"/>
    <cellStyle name="差_10-扶持民族地区教育发展" xfId="162"/>
    <cellStyle name="20% - 强调文字颜色 2 2" xfId="163"/>
    <cellStyle name="20% - 强调文字颜色 2 2 2" xfId="164"/>
    <cellStyle name="差_3-创业担保贷款贴息及奖补" xfId="165"/>
    <cellStyle name="Input_2016年全省及省级财政收支执行及2017年预算草案表（20161206，预审自用稿）" xfId="166"/>
    <cellStyle name="20% - 强调文字颜色 2 2 2 2" xfId="167"/>
    <cellStyle name="40% - Accent4 2" xfId="168"/>
    <cellStyle name="20% - 强调文字颜色 2 2 2 3" xfId="169"/>
    <cellStyle name="20% - 强调文字颜色 2 2 2_2017年省对市(州)税收返还和转移支付预算" xfId="170"/>
    <cellStyle name="20% - 强调文字颜色 2 2 3" xfId="171"/>
    <cellStyle name="20% - 强调文字颜色 2 2_四川省2017年省对市（州）税收返还和转移支付分地区预算（草案）--社保处" xfId="172"/>
    <cellStyle name="好_2-59_四川省2017年省对市（州）税收返还和转移支付分地区预算（草案）--社保处" xfId="173"/>
    <cellStyle name="差_Sheet29_四川省2017年省对市（州）税收返还和转移支付分地区预算（草案）--社保处" xfId="174"/>
    <cellStyle name="Heading 2" xfId="175"/>
    <cellStyle name="20% - 强调文字颜色 3 2" xfId="176"/>
    <cellStyle name="强调文字颜色 4 2 2 3" xfId="177"/>
    <cellStyle name="Heading 2 2" xfId="178"/>
    <cellStyle name="20% - 强调文字颜色 3 2 2" xfId="179"/>
    <cellStyle name="差_4-22" xfId="180"/>
    <cellStyle name="20% - 强调文字颜色 3 2 2 2" xfId="181"/>
    <cellStyle name="差_Sheet7" xfId="182"/>
    <cellStyle name="20% - 强调文字颜色 3 2 2_2017年省对市(州)税收返还和转移支付预算" xfId="183"/>
    <cellStyle name="20% - 强调文字颜色 3 2 3" xfId="184"/>
    <cellStyle name="20% - 强调文字颜色 3 2_四川省2017年省对市（州）税收返还和转移支付分地区预算（草案）--社保处" xfId="185"/>
    <cellStyle name="差_6" xfId="186"/>
    <cellStyle name="20% - 强调文字颜色 4 2" xfId="187"/>
    <cellStyle name="20% - 强调文字颜色 4 2 2" xfId="188"/>
    <cellStyle name="差_2016年四川省省级一般公共预算支出执行情况表" xfId="189"/>
    <cellStyle name="常规 3 2" xfId="190"/>
    <cellStyle name="40% - 强调文字颜色 5 2 2_2017年省对市(州)税收返还和转移支付预算" xfId="191"/>
    <cellStyle name="20% - 强调文字颜色 4 2 2 2" xfId="192"/>
    <cellStyle name="20% - 强调文字颜色 4 2 2 3" xfId="193"/>
    <cellStyle name="标题 5 2" xfId="194"/>
    <cellStyle name="20% - 强调文字颜色 4 2 2_2017年省对市(州)税收返还和转移支付预算" xfId="195"/>
    <cellStyle name="差_7-中等职业教育发展专项经费" xfId="196"/>
    <cellStyle name="20% - 强调文字颜色 4 2 3" xfId="197"/>
    <cellStyle name="40% - 强调文字颜色 4 2 3" xfId="198"/>
    <cellStyle name="20% - 强调文字颜色 4 2_四川省2017年省对市（州）税收返还和转移支付分地区预算（草案）--社保处" xfId="199"/>
    <cellStyle name="20% - 强调文字颜色 5 2" xfId="200"/>
    <cellStyle name="20% - 强调文字颜色 5 2 2" xfId="201"/>
    <cellStyle name="20% - 强调文字颜色 5 2 2 2" xfId="202"/>
    <cellStyle name="差_促进扩大信贷增量 2 2_2017年省对市(州)税收返还和转移支付预算" xfId="203"/>
    <cellStyle name="Accent5 2" xfId="204"/>
    <cellStyle name="20% - 强调文字颜色 5 2 2 3" xfId="205"/>
    <cellStyle name="20% - 强调文字颜色 5 2 2_2017年省对市(州)税收返还和转移支付预算" xfId="206"/>
    <cellStyle name="差_2-46_四川省2017年省对市（州）税收返还和转移支付分地区预算（草案）--社保处" xfId="207"/>
    <cellStyle name="好_5-中央财政统借统还外债项目资金" xfId="208"/>
    <cellStyle name="20% - 强调文字颜色 5 2 3" xfId="209"/>
    <cellStyle name="差_汇总 2" xfId="210"/>
    <cellStyle name="20% - 强调文字颜色 5 2_四川省2017年省对市（州）税收返还和转移支付分地区预算（草案）--社保处" xfId="211"/>
    <cellStyle name="差_2015直接融资汇总表 3_2017年省对市(州)税收返还和转移支付预算" xfId="212"/>
    <cellStyle name="20% - 强调文字颜色 6 2" xfId="213"/>
    <cellStyle name="输入 2 2 3" xfId="214"/>
    <cellStyle name="差_9 2017年省对市（州）税收返还和转移支付预算分地区情况表（全省工商行政管理专项经费）(1)" xfId="215"/>
    <cellStyle name="20% - 强调文字颜色 6 2 2" xfId="216"/>
    <cellStyle name="差_2-58" xfId="217"/>
    <cellStyle name="20% - 强调文字颜色 6 2 2 2" xfId="218"/>
    <cellStyle name="差_2-59" xfId="219"/>
    <cellStyle name="20% - 强调文字颜色 6 2 2 3" xfId="220"/>
    <cellStyle name="差 2 2 2" xfId="221"/>
    <cellStyle name="20% - 强调文字颜色 6 2 2_2017年省对市(州)税收返还和转移支付预算" xfId="222"/>
    <cellStyle name="差_汇总_1 2 2_2017年省对市(州)税收返还和转移支付预算" xfId="223"/>
    <cellStyle name="20% - 强调文字颜色 6 2 3" xfId="224"/>
    <cellStyle name="千位分隔 3 2 3" xfId="225"/>
    <cellStyle name="标题 4 2 2 3" xfId="226"/>
    <cellStyle name="20% - 强调文字颜色 6 2_四川省2017年省对市（州）税收返还和转移支付分地区预算（草案）--社保处" xfId="227"/>
    <cellStyle name="标题 3 2 2 3" xfId="228"/>
    <cellStyle name="40% - Accent1" xfId="229"/>
    <cellStyle name="40% - Accent1 2" xfId="230"/>
    <cellStyle name="40% - Accent2" xfId="231"/>
    <cellStyle name="40% - Accent2 2" xfId="232"/>
    <cellStyle name="差_5-中央财政统借统还外债项目资金" xfId="233"/>
    <cellStyle name="40% - Accent3" xfId="234"/>
    <cellStyle name="40% - Accent3 2" xfId="235"/>
    <cellStyle name="差_汇总_1 2_2017年省对市(州)税收返还和转移支付预算" xfId="236"/>
    <cellStyle name="标题 3 2 2" xfId="237"/>
    <cellStyle name="40% - Accent3_2016年四川省省级一般公共预算支出执行情况表" xfId="238"/>
    <cellStyle name="40% - Accent4" xfId="239"/>
    <cellStyle name="差_2017年省对市(州)税收返还和转移支付预算" xfId="240"/>
    <cellStyle name="40% - Accent4_2016年四川省省级一般公共预算支出执行情况表" xfId="241"/>
    <cellStyle name="警告文本 2" xfId="242"/>
    <cellStyle name="40% - Accent5" xfId="243"/>
    <cellStyle name="差_7 2017年省对市（州）税收返还和转移支付预算分地区情况表（省级旅游发展资金）(1)" xfId="244"/>
    <cellStyle name="警告文本 2 2" xfId="245"/>
    <cellStyle name="40% - Accent5 2" xfId="246"/>
    <cellStyle name="40% - Accent5_2016年四川省省级一般公共预算支出执行情况表" xfId="247"/>
    <cellStyle name="差_27 妇女儿童事业发展专项资金" xfId="248"/>
    <cellStyle name="40% - Accent6" xfId="249"/>
    <cellStyle name="差_汇总_2017年省对市(州)税收返还和转移支付预算" xfId="250"/>
    <cellStyle name="40% - Accent6 2" xfId="251"/>
    <cellStyle name="标题 5 2 3" xfId="252"/>
    <cellStyle name="40% - Accent6_2016年四川省省级一般公共预算支出执行情况表" xfId="253"/>
    <cellStyle name="40% - 强调文字颜色 1 2" xfId="254"/>
    <cellStyle name="40% - 强调文字颜色 6 2 2 3" xfId="255"/>
    <cellStyle name="40% - 强调文字颜色 1 2 2" xfId="256"/>
    <cellStyle name="40% - 强调文字颜色 1 2 2 2" xfId="257"/>
    <cellStyle name="40% - 强调文字颜色 1 2 2 3" xfId="258"/>
    <cellStyle name="差_2017年省对市（州）税收返还和转移支付预算分地区情况表（华侨事务补助）(1)_四川省2017年省对市（州）税收返还和转移支付分地区预算（草案）--社保处" xfId="259"/>
    <cellStyle name="40% - 强调文字颜色 1 2 2_2017年省对市(州)税收返还和转移支付预算" xfId="260"/>
    <cellStyle name="40% - 强调文字颜色 1 2 3" xfId="261"/>
    <cellStyle name="差_Sheet18" xfId="262"/>
    <cellStyle name="40% - 强调文字颜色 1 2_四川省2017年省对市（州）税收返还和转移支付分地区预算（草案）--社保处" xfId="263"/>
    <cellStyle name="差_4-29" xfId="264"/>
    <cellStyle name="40% - 强调文字颜色 2 2 2" xfId="265"/>
    <cellStyle name="40% - 强调文字颜色 2 2 2 2" xfId="266"/>
    <cellStyle name="差_Sheet26_四川省2017年省对市（州）税收返还和转移支付分地区预算（草案）--社保处" xfId="267"/>
    <cellStyle name="差_4-5" xfId="268"/>
    <cellStyle name="60% - 强调文字颜色 5 2" xfId="269"/>
    <cellStyle name="40% - 强调文字颜色 2 2 2 3" xfId="270"/>
    <cellStyle name="好_四川省2017年省对市（州）税收返还和转移支付分地区预算（草案）--社保处" xfId="271"/>
    <cellStyle name="40% - 强调文字颜色 2 2 2_2017年省对市(州)税收返还和转移支付预算" xfId="272"/>
    <cellStyle name="40% - 强调文字颜色 2 2 3" xfId="273"/>
    <cellStyle name="40% - 强调文字颜色 2 2_四川省2017年省对市（州）税收返还和转移支付分地区预算（草案）--社保处" xfId="274"/>
    <cellStyle name="常规 26 2 2 2" xfId="275"/>
    <cellStyle name="40% - 强调文字颜色 3 2 2" xfId="276"/>
    <cellStyle name="40% - 强调文字颜色 3 2 2 2" xfId="277"/>
    <cellStyle name="40% - 强调文字颜色 3 2 2 3" xfId="278"/>
    <cellStyle name="40% - 强调文字颜色 3 2 3" xfId="279"/>
    <cellStyle name="Neutral 2" xfId="280"/>
    <cellStyle name="60% - 强调文字颜色 4 2 2" xfId="281"/>
    <cellStyle name="40% - 强调文字颜色 3 2_四川省2017年省对市（州）税收返还和转移支付分地区预算（草案）--社保处" xfId="282"/>
    <cellStyle name="Linked Cell" xfId="283"/>
    <cellStyle name="40% - 强调文字颜色 4 2 2" xfId="284"/>
    <cellStyle name="Linked Cell 2" xfId="285"/>
    <cellStyle name="40% - 强调文字颜色 4 2 2 2" xfId="286"/>
    <cellStyle name="40% - 强调文字颜色 4 2 2 3" xfId="287"/>
    <cellStyle name="标题 5 2 2" xfId="288"/>
    <cellStyle name="40% - 强调文字颜色 4 2 2_2017年省对市(州)税收返还和转移支付预算" xfId="289"/>
    <cellStyle name="Total 2" xfId="290"/>
    <cellStyle name="40% - 强调文字颜色 4 2_四川省2017年省对市（州）税收返还和转移支付分地区预算（草案）--社保处" xfId="291"/>
    <cellStyle name="好 2 3" xfId="292"/>
    <cellStyle name="40% - 强调文字颜色 5 2" xfId="293"/>
    <cellStyle name="差_汇总 2 2_四川省2017年省对市（州）税收返还和转移支付分地区预算（草案）--社保处" xfId="294"/>
    <cellStyle name="40% - 强调文字颜色 5 2 2" xfId="295"/>
    <cellStyle name="Check Cell" xfId="296"/>
    <cellStyle name="40% - 强调文字颜色 5 2 2 2" xfId="297"/>
    <cellStyle name="40% - 强调文字颜色 5 2 2 3" xfId="298"/>
    <cellStyle name="40% - 强调文字颜色 5 2 3" xfId="299"/>
    <cellStyle name="百分比 2 3 2" xfId="300"/>
    <cellStyle name="40% - 强调文字颜色 5 2_四川省2017年省对市（州）税收返还和转移支付分地区预算（草案）--社保处" xfId="301"/>
    <cellStyle name="40% - 强调文字颜色 6 2" xfId="302"/>
    <cellStyle name="40% - 强调文字颜色 6 2 2" xfId="303"/>
    <cellStyle name="40% - 强调文字颜色 6 2 2 2" xfId="304"/>
    <cellStyle name="60% - Accent6 2" xfId="305"/>
    <cellStyle name="40% - 强调文字颜色 6 2 2_2017年省对市(州)税收返还和转移支付预算" xfId="306"/>
    <cellStyle name="40% - 强调文字颜色 6 2 3" xfId="307"/>
    <cellStyle name="40% - 强调文字颜色 6 2_四川省2017年省对市（州）税收返还和转移支付分地区预算（草案）--社保处" xfId="308"/>
    <cellStyle name="差_省级体育专项资金" xfId="309"/>
    <cellStyle name="60% - Accent1" xfId="310"/>
    <cellStyle name="60% - Accent1 2" xfId="311"/>
    <cellStyle name="60% - Accent2" xfId="312"/>
    <cellStyle name="差_促进扩大信贷增量 3_2017年省对市(州)税收返还和转移支付预算" xfId="313"/>
    <cellStyle name="Title 2" xfId="314"/>
    <cellStyle name="60% - Accent2 2" xfId="315"/>
    <cellStyle name="Total_2016年全省及省级财政收支执行及2017年预算草案表（20161206，预审自用稿）" xfId="316"/>
    <cellStyle name="60% - Accent3" xfId="317"/>
    <cellStyle name="差_28 基层干训机构建设补助专项资金" xfId="318"/>
    <cellStyle name="Bad" xfId="319"/>
    <cellStyle name="60% - Accent3 2" xfId="320"/>
    <cellStyle name="差_2-45_四川省2017年省对市（州）税收返还和转移支付分地区预算（草案）--社保处" xfId="321"/>
    <cellStyle name="差_2-50_四川省2017年省对市（州）税收返还和转移支付分地区预算（草案）--社保处" xfId="322"/>
    <cellStyle name="60% - Accent4" xfId="323"/>
    <cellStyle name="60% - Accent4 2" xfId="324"/>
    <cellStyle name="强调文字颜色 4 2" xfId="325"/>
    <cellStyle name="60% - Accent5" xfId="326"/>
    <cellStyle name="60% - 强调文字颜色 1 2 2 3" xfId="327"/>
    <cellStyle name="强调文字颜色 4 2 2" xfId="328"/>
    <cellStyle name="60% - Accent5 2" xfId="329"/>
    <cellStyle name="60% - 强调文字颜色 2 2 2_2017年省对市(州)税收返还和转移支付预算" xfId="330"/>
    <cellStyle name="60% - Accent6" xfId="331"/>
    <cellStyle name="Heading 4" xfId="332"/>
    <cellStyle name="60% - 强调文字颜色 1 2" xfId="333"/>
    <cellStyle name="Heading 4 2" xfId="334"/>
    <cellStyle name="60% - 强调文字颜色 1 2 2" xfId="335"/>
    <cellStyle name="60% - 强调文字颜色 1 2 2 2" xfId="336"/>
    <cellStyle name="差_2" xfId="337"/>
    <cellStyle name="60% - 强调文字颜色 1 2 3" xfId="338"/>
    <cellStyle name="60% - 强调文字颜色 1 2_四川省2017年省对市（州）税收返还和转移支付分地区预算（草案）--社保处" xfId="339"/>
    <cellStyle name="差_1 2017年省对市（州）税收返还和转移支付预算分地区情况表（华侨事务补助）(1)" xfId="340"/>
    <cellStyle name="60% - 强调文字颜色 2 2" xfId="341"/>
    <cellStyle name="60% - 强调文字颜色 2 2 3" xfId="342"/>
    <cellStyle name="差_促进扩大信贷增量 2" xfId="343"/>
    <cellStyle name="60% - 强调文字颜色 2 2_四川省2017年省对市（州）税收返还和转移支付分地区预算（草案）--社保处" xfId="344"/>
    <cellStyle name="60% - 强调文字颜色 3 2" xfId="345"/>
    <cellStyle name="60% - 强调文字颜色 3 2 2 3" xfId="346"/>
    <cellStyle name="千位分隔 3" xfId="347"/>
    <cellStyle name="标题 4 2" xfId="348"/>
    <cellStyle name="60% - 强调文字颜色 3 2 2_2017年省对市(州)税收返还和转移支付预算" xfId="349"/>
    <cellStyle name="60% - 强调文字颜色 4 2" xfId="350"/>
    <cellStyle name="差_促进扩大信贷增量 2_2017年省对市(州)税收返还和转移支付预算" xfId="351"/>
    <cellStyle name="Neutral" xfId="352"/>
    <cellStyle name="标题 1 2 2" xfId="353"/>
    <cellStyle name="差_促进扩大信贷增量 4" xfId="354"/>
    <cellStyle name="差_4-15" xfId="355"/>
    <cellStyle name="差_4-20" xfId="356"/>
    <cellStyle name="60% - 强调文字颜色 4 2 2 3" xfId="357"/>
    <cellStyle name="差_1-12" xfId="358"/>
    <cellStyle name="60% - 强调文字颜色 4 2 2_2017年省对市(州)税收返还和转移支付预算" xfId="359"/>
    <cellStyle name="60% - 强调文字颜色 4 2_四川省2017年省对市（州）税收返还和转移支付分地区预算（草案）--社保处" xfId="360"/>
    <cellStyle name="差_12 2017年省对市（州）税收返还和转移支付预算分地区情况表（民族地区春节慰问经费）(1)" xfId="361"/>
    <cellStyle name="60% - 强调文字颜色 5 2 2" xfId="362"/>
    <cellStyle name="60% - 强调文字颜色 5 2 2_2017年省对市(州)税收返还和转移支付预算" xfId="363"/>
    <cellStyle name="差 2 2_2017年省对市(州)税收返还和转移支付预算" xfId="364"/>
    <cellStyle name="60% - 强调文字颜色 5 2 3" xfId="365"/>
    <cellStyle name="60% - 强调文字颜色 5 2_四川省2017年省对市（州）税收返还和转移支付分地区预算（草案）--社保处" xfId="366"/>
    <cellStyle name="差_2015直接融资汇总表 2 2" xfId="367"/>
    <cellStyle name="60% - 强调文字颜色 6 2" xfId="368"/>
    <cellStyle name="60% - 强调文字颜色 6 2 2" xfId="369"/>
    <cellStyle name="60% - 强调文字颜色 6 2 2 2" xfId="370"/>
    <cellStyle name="差_20 国防动员专项经费" xfId="371"/>
    <cellStyle name="60% - 强调文字颜色 6 2 2 3" xfId="372"/>
    <cellStyle name="常规_200704(第一稿）" xfId="373"/>
    <cellStyle name="差_2015财金互动汇总（加人行、补成都） 2" xfId="374"/>
    <cellStyle name="60% - 强调文字颜色 6 2 2_2017年省对市(州)税收返还和转移支付预算" xfId="375"/>
    <cellStyle name="差_1-学前教育发展专项资金" xfId="376"/>
    <cellStyle name="60% - 强调文字颜色 6 2 3" xfId="377"/>
    <cellStyle name="60% - 强调文字颜色 6 2_四川省2017年省对市（州）税收返还和转移支付分地区预算（草案）--社保处" xfId="378"/>
    <cellStyle name="常规 9 2" xfId="379"/>
    <cellStyle name="常规 3_15-省级防震减灾分情况" xfId="380"/>
    <cellStyle name="差_2-55_四川省2017年省对市（州）税收返还和转移支付分地区预算（草案）--社保处" xfId="381"/>
    <cellStyle name="差_2-60_四川省2017年省对市（州）税收返还和转移支付分地区预算（草案）--社保处" xfId="382"/>
    <cellStyle name="Accent1" xfId="383"/>
    <cellStyle name="好_2-46" xfId="384"/>
    <cellStyle name="差_Sheet16" xfId="385"/>
    <cellStyle name="Accent1 2" xfId="386"/>
    <cellStyle name="Accent2" xfId="387"/>
    <cellStyle name="Accent2 2" xfId="388"/>
    <cellStyle name="Accent3" xfId="389"/>
    <cellStyle name="Accent4" xfId="390"/>
    <cellStyle name="好_2-62_四川省2017年省对市（州）税收返还和转移支付分地区预算（草案）--社保处" xfId="391"/>
    <cellStyle name="差_Sheet27_四川省2017年省对市（州）税收返还和转移支付分地区预算（草案）--社保处" xfId="392"/>
    <cellStyle name="差_Sheet32_四川省2017年省对市（州）税收返还和转移支付分地区预算（草案）--社保处" xfId="393"/>
    <cellStyle name="差_4-11" xfId="394"/>
    <cellStyle name="Accent6" xfId="395"/>
    <cellStyle name="Accent4 2" xfId="396"/>
    <cellStyle name="差_促进扩大信贷增量 2_四川省2017年省对市（州）税收返还和转移支付分地区预算（草案）--社保处" xfId="397"/>
    <cellStyle name="Accent5" xfId="398"/>
    <cellStyle name="好_文化产业发展专项资金" xfId="399"/>
    <cellStyle name="差_5 2017年省对市（州）税收返还和转移支付预算分地区情况表（全国重点寺观教堂维修经费业生中央财政补助资金）(1)" xfId="400"/>
    <cellStyle name="强调文字颜色 1 2_四川省2017年省对市（州）税收返还和转移支付分地区预算（草案）--社保处" xfId="401"/>
    <cellStyle name="常规 11 3" xfId="402"/>
    <cellStyle name="Bad 2" xfId="403"/>
    <cellStyle name="好_汇总_2017年省对市(州)税收返还和转移支付预算" xfId="404"/>
    <cellStyle name="Calculation" xfId="405"/>
    <cellStyle name="no dec" xfId="406"/>
    <cellStyle name="Calculation 2" xfId="407"/>
    <cellStyle name="Check Cell 2" xfId="408"/>
    <cellStyle name="Check Cell_2016年全省及省级财政收支执行及2017年预算草案表（20161206，预审自用稿）" xfId="409"/>
    <cellStyle name="Explanatory Text 2" xfId="410"/>
    <cellStyle name="差_2-58_四川省2017年省对市（州）税收返还和转移支付分地区预算（草案）--社保处" xfId="411"/>
    <cellStyle name="常规 10" xfId="412"/>
    <cellStyle name="Good" xfId="413"/>
    <cellStyle name="常规 10 2" xfId="414"/>
    <cellStyle name="Good 2" xfId="415"/>
    <cellStyle name="差_19 征兵经费" xfId="416"/>
    <cellStyle name="Heading 1" xfId="417"/>
    <cellStyle name="Heading 1 2" xfId="418"/>
    <cellStyle name="差_汇总_1 3" xfId="419"/>
    <cellStyle name="差_24 维稳经费" xfId="420"/>
    <cellStyle name="Heading 1_2016年全省及省级财政收支执行及2017年预算草案表（20161206，预审自用稿）" xfId="421"/>
    <cellStyle name="好_1-学前教育发展专项资金" xfId="422"/>
    <cellStyle name="标题 1 2 2 3" xfId="423"/>
    <cellStyle name="Heading 2_2016年全省及省级财政收支执行及2017年预算草案表（20161206，预审自用稿）" xfId="424"/>
    <cellStyle name="Heading 3_2016年全省及省级财政收支执行及2017年预算草案表（20161206，预审自用稿）" xfId="425"/>
    <cellStyle name="百分比 3" xfId="426"/>
    <cellStyle name="Normal_APR" xfId="427"/>
    <cellStyle name="Output" xfId="428"/>
    <cellStyle name="差_地方纪检监察机关办案补助专项资金_四川省2017年省对市（州）税收返还和转移支付分地区预算（草案）--社保处" xfId="429"/>
    <cellStyle name="Output 2" xfId="430"/>
    <cellStyle name="Output_2016年全省及省级财政收支执行及2017年预算草案表（20161206，预审自用稿）" xfId="431"/>
    <cellStyle name="Title" xfId="432"/>
    <cellStyle name="Total" xfId="433"/>
    <cellStyle name="Warning Text" xfId="434"/>
    <cellStyle name="差_%84表2：2016-2018年省级部门三年滚动规划报表" xfId="435"/>
    <cellStyle name="Warning Text 2" xfId="436"/>
    <cellStyle name="百分比 2" xfId="437"/>
    <cellStyle name="百分比 2 2" xfId="438"/>
    <cellStyle name="差_促进扩大信贷增量 2 2_四川省2017年省对市（州）税收返还和转移支付分地区预算（草案）--社保处" xfId="439"/>
    <cellStyle name="百分比 2 3" xfId="440"/>
    <cellStyle name="百分比 2 3 3" xfId="441"/>
    <cellStyle name="百分比 2 4" xfId="442"/>
    <cellStyle name="标题 3 2 2_2017年省对市(州)税收返还和转移支付预算" xfId="443"/>
    <cellStyle name="百分比 2 5" xfId="444"/>
    <cellStyle name="标题 1 2" xfId="445"/>
    <cellStyle name="标题 1 2 2 2" xfId="446"/>
    <cellStyle name="标题 1 2 2_2017年省对市(州)税收返还和转移支付预算" xfId="447"/>
    <cellStyle name="差_4-21" xfId="448"/>
    <cellStyle name="标题 1 2 3" xfId="449"/>
    <cellStyle name="标题 2 2" xfId="450"/>
    <cellStyle name="标题 2 2 2" xfId="451"/>
    <cellStyle name="标题 2 2 2 2" xfId="452"/>
    <cellStyle name="标题 2 2 2 3" xfId="453"/>
    <cellStyle name="标题 2 2 2_2017年省对市(州)税收返还和转移支付预算" xfId="454"/>
    <cellStyle name="标题 2 2 3" xfId="455"/>
    <cellStyle name="标题 3 2" xfId="456"/>
    <cellStyle name="好_4-29" xfId="457"/>
    <cellStyle name="好_2 政法转移支付" xfId="458"/>
    <cellStyle name="常规 17 4" xfId="459"/>
    <cellStyle name="差_2-65_四川省2017年省对市（州）税收返还和转移支付分地区预算（草案）--社保处" xfId="460"/>
    <cellStyle name="标题 3 2 2 2" xfId="461"/>
    <cellStyle name="标题 3 2 3" xfId="462"/>
    <cellStyle name="千位分隔 3 2 2" xfId="463"/>
    <cellStyle name="标题 4 2 2 2" xfId="464"/>
    <cellStyle name="标题 4 2 2_2017年省对市(州)税收返还和转移支付预算" xfId="465"/>
    <cellStyle name="千位分隔 3 3" xfId="466"/>
    <cellStyle name="标题 4 2 3" xfId="467"/>
    <cellStyle name="标题 5 3" xfId="468"/>
    <cellStyle name="差 2" xfId="469"/>
    <cellStyle name="差 2 2" xfId="470"/>
    <cellStyle name="计算 2 2_2017年省对市(州)税收返还和转移支付预算" xfId="471"/>
    <cellStyle name="好_2-50_四川省2017年省对市（州）税收返还和转移支付分地区预算（草案）--社保处" xfId="472"/>
    <cellStyle name="好_2-45_四川省2017年省对市（州）税收返还和转移支付分地区预算（草案）--社保处" xfId="473"/>
    <cellStyle name="差_Sheet15_四川省2017年省对市（州）税收返还和转移支付分地区预算（草案）--社保处" xfId="474"/>
    <cellStyle name="差_Sheet20_四川省2017年省对市（州）税收返还和转移支付分地区预算（草案）--社保处" xfId="475"/>
    <cellStyle name="差_10 2017年省对市（州）税收返还和转移支付预算分地区情况表（寺观教堂维修补助资金）(1)" xfId="476"/>
    <cellStyle name="差 2 2 3" xfId="477"/>
    <cellStyle name="差_2015财金互动汇总（加人行、补成都）_2017年省对市(州)税收返还和转移支付预算" xfId="478"/>
    <cellStyle name="差 2 3" xfId="479"/>
    <cellStyle name="差_2015直接融资汇总表 4" xfId="480"/>
    <cellStyle name="差 2_四川省2017年省对市（州）税收返还和转移支付分地区预算（草案）--社保处" xfId="481"/>
    <cellStyle name="差_11 2017年省对市（州）税收返还和转移支付预算分地区情况表（基层行政单位救灾专项资金）(1)" xfId="482"/>
    <cellStyle name="差_1-12_四川省2017年省对市（州）税收返还和转移支付分地区预算（草案）--社保处" xfId="483"/>
    <cellStyle name="差_国家级非物质文化遗产保护专项资金" xfId="484"/>
    <cellStyle name="差_123" xfId="485"/>
    <cellStyle name="差_13 2017年省对市（州）税收返还和转移支付预算分地区情况表（审计能力提升专项经费）(1)" xfId="486"/>
    <cellStyle name="差_14 2017年省对市（州）税收返还和转移支付预算分地区情况表（支持基层政权建设补助资金）(1)" xfId="487"/>
    <cellStyle name="差_15-省级防震减灾分情况" xfId="488"/>
    <cellStyle name="差_26 地方纪检监察机关办案补助专项资金" xfId="489"/>
    <cellStyle name="差_18 2017年省对市（州）税收返还和转移支付预算分地区情况表（全省法院系统业务经费）(1)" xfId="490"/>
    <cellStyle name="差_2 政法转移支付" xfId="491"/>
    <cellStyle name="差_2015财金互动汇总（加人行、补成都）" xfId="492"/>
    <cellStyle name="差_2015财金互动汇总（加人行、补成都） 2 2" xfId="493"/>
    <cellStyle name="差_2-65" xfId="494"/>
    <cellStyle name="差_2015财金互动汇总（加人行、补成都） 2 2_2017年省对市(州)税收返还和转移支付预算" xfId="495"/>
    <cellStyle name="差_2015财金互动汇总（加人行、补成都） 2 3" xfId="496"/>
    <cellStyle name="常规 10 4" xfId="497"/>
    <cellStyle name="差_省级科技计划项目专项资金" xfId="498"/>
    <cellStyle name="差_2015财金互动汇总（加人行、补成都） 2_2017年省对市(州)税收返还和转移支付预算" xfId="499"/>
    <cellStyle name="差_2015财金互动汇总（加人行、补成都） 3" xfId="500"/>
    <cellStyle name="差_2015财金互动汇总（加人行、补成都） 3_2017年省对市(州)税收返还和转移支付预算" xfId="501"/>
    <cellStyle name="差_2015财金互动汇总（加人行、补成都） 4" xfId="502"/>
    <cellStyle name="差_2015直接融资汇总表 2 3" xfId="503"/>
    <cellStyle name="差_汇总_1 2 3" xfId="504"/>
    <cellStyle name="差_2015直接融资汇总表 2_2017年省对市(州)税收返还和转移支付预算" xfId="505"/>
    <cellStyle name="差_2015直接融资汇总表 3" xfId="506"/>
    <cellStyle name="差_国家文物保护专项资金" xfId="507"/>
    <cellStyle name="差_2015直接融资汇总表_2017年省对市(州)税收返还和转移支付预算" xfId="508"/>
    <cellStyle name="差_2017年省对市（州）税收返还和转移支付预算分地区情况表（华侨事务补助）(1)" xfId="509"/>
    <cellStyle name="差_21 禁毒补助经费" xfId="510"/>
    <cellStyle name="差_22 2017年省对市（州）税收返还和转移支付预算分地区情况表（交警业务经费）(1)" xfId="511"/>
    <cellStyle name="常规 9" xfId="512"/>
    <cellStyle name="差_23 铁路护路专项经费" xfId="513"/>
    <cellStyle name="样式 1 2" xfId="514"/>
    <cellStyle name="差_2-45" xfId="515"/>
    <cellStyle name="差_2-50" xfId="516"/>
    <cellStyle name="差_2-46" xfId="517"/>
    <cellStyle name="常规 10 2 2 2" xfId="518"/>
    <cellStyle name="差_2-52" xfId="519"/>
    <cellStyle name="差_2-52_四川省2017年省对市（州）税收返还和转移支付分地区预算（草案）--社保处" xfId="520"/>
    <cellStyle name="差_2-55" xfId="521"/>
    <cellStyle name="差_2-60" xfId="522"/>
    <cellStyle name="差_2-59_四川省2017年省对市（州）税收返还和转移支付分地区预算（草案）--社保处" xfId="523"/>
    <cellStyle name="差_2-62" xfId="524"/>
    <cellStyle name="差_2-67" xfId="525"/>
    <cellStyle name="差_Sheet26" xfId="526"/>
    <cellStyle name="差_2-67_四川省2017年省对市（州）税收返还和转移支付分地区预算（草案）--社保处" xfId="527"/>
    <cellStyle name="差_2-财金互动" xfId="528"/>
    <cellStyle name="差_汇总_1 2" xfId="529"/>
    <cellStyle name="差_3 2017年省对市（州）税收返还和转移支付预算分地区情况表（到村任职）" xfId="530"/>
    <cellStyle name="差_3-义务教育均衡发展专项" xfId="531"/>
    <cellStyle name="差_4" xfId="532"/>
    <cellStyle name="差_4-12" xfId="533"/>
    <cellStyle name="差_地方纪检监察机关办案补助专项资金" xfId="534"/>
    <cellStyle name="差_4-8" xfId="535"/>
    <cellStyle name="差_4-9" xfId="536"/>
    <cellStyle name="差_6-扶持民办教育专项" xfId="537"/>
    <cellStyle name="差_促进扩大信贷增量 3_四川省2017年省对市（州）税收返还和转移支付分地区预算（草案）--社保处" xfId="538"/>
    <cellStyle name="差_6-省级财政政府与社会资本合作项目综合补助资金" xfId="539"/>
    <cellStyle name="差_7-普惠金融政府和社会资本合作以奖代补资金" xfId="540"/>
    <cellStyle name="好_2-50" xfId="541"/>
    <cellStyle name="好_2-45" xfId="542"/>
    <cellStyle name="差_Sheet15" xfId="543"/>
    <cellStyle name="差_Sheet20" xfId="544"/>
    <cellStyle name="差_Sheet18_四川省2017年省对市（州）税收返还和转移支付分地区预算（草案）--社保处" xfId="545"/>
    <cellStyle name="差_促进扩大信贷增量 2 3" xfId="546"/>
    <cellStyle name="差_Sheet19_四川省2017年省对市（州）税收返还和转移支付分地区预算（草案）--社保处" xfId="547"/>
    <cellStyle name="差_Sheet2" xfId="548"/>
    <cellStyle name="好_2-52" xfId="549"/>
    <cellStyle name="差_Sheet22" xfId="550"/>
    <cellStyle name="好_2-52_四川省2017年省对市（州）税收返还和转移支付分地区预算（草案）--社保处" xfId="551"/>
    <cellStyle name="差_Sheet22_四川省2017年省对市（州）税收返还和转移支付分地区预算（草案）--社保处" xfId="552"/>
    <cellStyle name="好_2-60" xfId="553"/>
    <cellStyle name="好_2-55" xfId="554"/>
    <cellStyle name="差_Sheet25" xfId="555"/>
    <cellStyle name="解释性文本 2 2 3" xfId="556"/>
    <cellStyle name="好_2-60_四川省2017年省对市（州）税收返还和转移支付分地区预算（草案）--社保处" xfId="557"/>
    <cellStyle name="好_2-55_四川省2017年省对市（州）税收返还和转移支付分地区预算（草案）--社保处" xfId="558"/>
    <cellStyle name="差_Sheet25_四川省2017年省对市（州）税收返还和转移支付分地区预算（草案）--社保处" xfId="559"/>
    <cellStyle name="好_2-62" xfId="560"/>
    <cellStyle name="差_Sheet27" xfId="561"/>
    <cellStyle name="差_Sheet32" xfId="562"/>
    <cellStyle name="差_促进扩大信贷增量_四川省2017年省对市（州）税收返还和转移支付分地区预算（草案）--社保处" xfId="563"/>
    <cellStyle name="好_2-59" xfId="564"/>
    <cellStyle name="差_Sheet29" xfId="565"/>
    <cellStyle name="好_2-58" xfId="566"/>
    <cellStyle name="差_Sheet33" xfId="567"/>
    <cellStyle name="好_2-58_四川省2017年省对市（州）税收返还和转移支付分地区预算（草案）--社保处" xfId="568"/>
    <cellStyle name="差_Sheet33_四川省2017年省对市（州）税收返还和转移支付分地区预算（草案）--社保处" xfId="569"/>
    <cellStyle name="差_促进扩大信贷增量" xfId="570"/>
    <cellStyle name="差_促进扩大信贷增量 2 2" xfId="571"/>
    <cellStyle name="差_促进扩大信贷增量_2017年省对市(州)税收返还和转移支付预算" xfId="572"/>
    <cellStyle name="差_公共文化服务体系建设" xfId="573"/>
    <cellStyle name="差_汇总" xfId="574"/>
    <cellStyle name="差_汇总 2 2" xfId="575"/>
    <cellStyle name="差_汇总 2 2_2017年省对市(州)税收返还和转移支付预算" xfId="576"/>
    <cellStyle name="差_汇总 2 3" xfId="577"/>
    <cellStyle name="差_汇总 2_2017年省对市(州)税收返还和转移支付预算" xfId="578"/>
    <cellStyle name="差_汇总 3" xfId="579"/>
    <cellStyle name="差_汇总_1 2 2" xfId="580"/>
    <cellStyle name="差_汇总 3_2017年省对市(州)税收返还和转移支付预算" xfId="581"/>
    <cellStyle name="差_汇总 3_四川省2017年省对市（州）税收返还和转移支付分地区预算（草案）--社保处" xfId="582"/>
    <cellStyle name="差_汇总 4" xfId="583"/>
    <cellStyle name="差_汇总_1" xfId="584"/>
    <cellStyle name="差_汇总_1 3_2017年省对市(州)税收返还和转移支付预算" xfId="585"/>
    <cellStyle name="差_汇总_2" xfId="586"/>
    <cellStyle name="差_汇总_2 2" xfId="587"/>
    <cellStyle name="差_汇总_2 2 2" xfId="588"/>
    <cellStyle name="差_汇总_2 2 2_2017年省对市(州)税收返还和转移支付预算" xfId="589"/>
    <cellStyle name="差_汇总_2 2 2_四川省2017年省对市（州）税收返还和转移支付分地区预算（草案）--社保处" xfId="590"/>
    <cellStyle name="差_汇总_2 2 3" xfId="591"/>
    <cellStyle name="差_汇总_2 2_四川省2017年省对市（州）税收返还和转移支付分地区预算（草案）--社保处" xfId="592"/>
    <cellStyle name="差_汇总_2 3" xfId="593"/>
    <cellStyle name="差_汇总_2 3_2017年省对市(州)税收返还和转移支付预算" xfId="594"/>
    <cellStyle name="差_汇总_2 3_四川省2017年省对市（州）税收返还和转移支付分地区预算（草案）--社保处" xfId="595"/>
    <cellStyle name="差_汇总_2_四川省2017年省对市（州）税收返还和转移支付分地区预算（草案）--社保处" xfId="596"/>
    <cellStyle name="差_汇总_四川省2017年省对市（州）税收返还和转移支付分地区预算（草案）--社保处" xfId="597"/>
    <cellStyle name="差_科技口6-30-35" xfId="598"/>
    <cellStyle name="差_美术馆公共图书馆文化馆（站）免费开放专项资金" xfId="599"/>
    <cellStyle name="差_其他工程费用计费" xfId="600"/>
    <cellStyle name="差_其他工程费用计费_四川省2017年省对市（州）税收返还和转移支付分地区预算（草案）--社保处" xfId="601"/>
    <cellStyle name="差_少数民族文化事业发展专项资金" xfId="602"/>
    <cellStyle name="差_省级文化发展专项资金" xfId="603"/>
    <cellStyle name="差_省级文物保护专项资金" xfId="604"/>
    <cellStyle name="差_四川省2017年省对市（州）税收返还和转移支付分地区预算（草案）--教科文处" xfId="605"/>
    <cellStyle name="差_四川省2017年省对市（州）税收返还和转移支付分地区预算（草案）--社保处" xfId="606"/>
    <cellStyle name="差_四川省2017年省对市（州）税收返还和转移支付分地区预算（草案）--债务金融处" xfId="607"/>
    <cellStyle name="差_体育场馆免费低收费开放补助资金" xfId="608"/>
    <cellStyle name="差_文化产业发展专项资金" xfId="609"/>
    <cellStyle name="差_宣传文化事业发展专项资金" xfId="610"/>
    <cellStyle name="差_债券贴息计算器" xfId="611"/>
    <cellStyle name="差_债券贴息计算器_四川省2017年省对市（州）税收返还和转移支付分地区预算（草案）--社保处" xfId="612"/>
    <cellStyle name="常规 10 2 2" xfId="613"/>
    <cellStyle name="常规 10 2 2 3" xfId="614"/>
    <cellStyle name="常规 10 2 2_2017年省对市(州)税收返还和转移支付预算" xfId="615"/>
    <cellStyle name="常规 10 2 3" xfId="616"/>
    <cellStyle name="常规 10 2 4" xfId="617"/>
    <cellStyle name="常规 10 2_2017年省对市(州)税收返还和转移支付预算" xfId="618"/>
    <cellStyle name="常规 10 3" xfId="619"/>
    <cellStyle name="常规 10 3 2" xfId="620"/>
    <cellStyle name="常规 10 3_123" xfId="621"/>
    <cellStyle name="常规 10 4 2" xfId="622"/>
    <cellStyle name="常规 10 4 3" xfId="623"/>
    <cellStyle name="常规 10 4 3 2" xfId="624"/>
    <cellStyle name="常规 10_123" xfId="625"/>
    <cellStyle name="常规 11" xfId="626"/>
    <cellStyle name="常规 11 2" xfId="627"/>
    <cellStyle name="常规 11 2 2" xfId="628"/>
    <cellStyle name="常规 11 2 3" xfId="629"/>
    <cellStyle name="好_20 国防动员专项经费" xfId="630"/>
    <cellStyle name="常规 11 2_2017年省对市(州)税收返还和转移支付预算" xfId="631"/>
    <cellStyle name="常规 12" xfId="632"/>
    <cellStyle name="常规 12 2" xfId="633"/>
    <cellStyle name="常规 12 3" xfId="634"/>
    <cellStyle name="常规 12_123" xfId="635"/>
    <cellStyle name="常规 13" xfId="636"/>
    <cellStyle name="常规 13 2" xfId="637"/>
    <cellStyle name="强调文字颜色 5 2 2 3" xfId="638"/>
    <cellStyle name="常规 13_四川省2017年省对市（州）税收返还和转移支付分地区预算（草案）--社保处" xfId="639"/>
    <cellStyle name="常规 14" xfId="640"/>
    <cellStyle name="常规 14 2" xfId="641"/>
    <cellStyle name="常规 20" xfId="642"/>
    <cellStyle name="常规 15" xfId="643"/>
    <cellStyle name="常规 20 2" xfId="644"/>
    <cellStyle name="常规 15 2" xfId="645"/>
    <cellStyle name="常规 20 4" xfId="646"/>
    <cellStyle name="常规 15 4" xfId="647"/>
    <cellStyle name="检查单元格 2 2 2" xfId="648"/>
    <cellStyle name="常规 21" xfId="649"/>
    <cellStyle name="常规 16" xfId="650"/>
    <cellStyle name="常规 21 2" xfId="651"/>
    <cellStyle name="常规 16 2" xfId="652"/>
    <cellStyle name="检查单元格 2 2 3" xfId="653"/>
    <cellStyle name="常规 22" xfId="654"/>
    <cellStyle name="常规 17" xfId="655"/>
    <cellStyle name="常规 22 2" xfId="656"/>
    <cellStyle name="常规 17 2" xfId="657"/>
    <cellStyle name="好 2_四川省2017年省对市（州）税收返还和转移支付分地区预算（草案）--社保处" xfId="658"/>
    <cellStyle name="常规 17 2 2" xfId="659"/>
    <cellStyle name="常规 17 2_2016年四川省省级一般公共预算支出执行情况表" xfId="660"/>
    <cellStyle name="常规 17 3" xfId="661"/>
    <cellStyle name="常规 17 4 2" xfId="662"/>
    <cellStyle name="常规 17_2016年四川省省级一般公共预算支出执行情况表" xfId="663"/>
    <cellStyle name="常规 23" xfId="664"/>
    <cellStyle name="常规 18" xfId="665"/>
    <cellStyle name="常规 18 2" xfId="666"/>
    <cellStyle name="常规 24" xfId="667"/>
    <cellStyle name="常规 19" xfId="668"/>
    <cellStyle name="常规 24 2" xfId="669"/>
    <cellStyle name="常规 19 2" xfId="670"/>
    <cellStyle name="常规 2" xfId="671"/>
    <cellStyle name="常规 2 2" xfId="672"/>
    <cellStyle name="好_4-14" xfId="673"/>
    <cellStyle name="常规 2 2 2" xfId="674"/>
    <cellStyle name="常规 2 2 2 2" xfId="675"/>
    <cellStyle name="常规 2 2 2 3" xfId="676"/>
    <cellStyle name="常规 2 2 2_2017年省对市(州)税收返还和转移支付预算" xfId="677"/>
    <cellStyle name="好_4-20" xfId="678"/>
    <cellStyle name="好_4-15" xfId="679"/>
    <cellStyle name="常规 2 2 3" xfId="680"/>
    <cellStyle name="好_4-21" xfId="681"/>
    <cellStyle name="常规 2 2 4" xfId="682"/>
    <cellStyle name="常规 2 2_2017年省对市(州)税收返还和转移支付预算" xfId="683"/>
    <cellStyle name="常规 2 3" xfId="684"/>
    <cellStyle name="常规 2 3 2" xfId="685"/>
    <cellStyle name="常规 2 3 2 2" xfId="686"/>
    <cellStyle name="常规 2 3 2 3" xfId="687"/>
    <cellStyle name="常规 2 3 3" xfId="688"/>
    <cellStyle name="常规 2 3 4" xfId="689"/>
    <cellStyle name="常规 9_123" xfId="690"/>
    <cellStyle name="常规 2 3 5" xfId="691"/>
    <cellStyle name="常规 2 3_2017年省对市(州)税收返还和转移支付预算" xfId="692"/>
    <cellStyle name="常规 2 4" xfId="693"/>
    <cellStyle name="警告文本 2 2_2017年省对市(州)税收返还和转移支付预算" xfId="694"/>
    <cellStyle name="常规 2 4 2" xfId="695"/>
    <cellStyle name="常规 2 4 2 2" xfId="696"/>
    <cellStyle name="常规 2 5" xfId="697"/>
    <cellStyle name="常规 2 5 2" xfId="698"/>
    <cellStyle name="常规 2 5 3" xfId="699"/>
    <cellStyle name="常规 2 5_2017年省对市(州)税收返还和转移支付预算" xfId="700"/>
    <cellStyle name="常规 2 6" xfId="701"/>
    <cellStyle name="常规 2_%84表2：2016-2018年省级部门三年滚动规划报表" xfId="702"/>
    <cellStyle name="常规 20 2 2" xfId="703"/>
    <cellStyle name="常规 20 2_2016年社保基金收支执行及2017年预算草案表" xfId="704"/>
    <cellStyle name="常规 20 3" xfId="705"/>
    <cellStyle name="常规 20_2015年全省及省级财政收支执行及2016年预算草案表（20160120）企业处修改" xfId="706"/>
    <cellStyle name="常规 21 2 2" xfId="707"/>
    <cellStyle name="常规 21 3" xfId="708"/>
    <cellStyle name="常规 30" xfId="709"/>
    <cellStyle name="常规 25" xfId="710"/>
    <cellStyle name="常规 30 2" xfId="711"/>
    <cellStyle name="常规 25 2" xfId="712"/>
    <cellStyle name="常规 30 2 2" xfId="713"/>
    <cellStyle name="常规 25 2 2" xfId="714"/>
    <cellStyle name="常规 25 2_2016年社保基金收支执行及2017年预算草案表" xfId="715"/>
    <cellStyle name="常规 31" xfId="716"/>
    <cellStyle name="常规 26" xfId="717"/>
    <cellStyle name="常规 31_2016年社保基金收支执行及2017年预算草案表" xfId="718"/>
    <cellStyle name="常规 26_2016年社保基金收支执行及2017年预算草案表" xfId="719"/>
    <cellStyle name="常规 32" xfId="720"/>
    <cellStyle name="常规 27" xfId="721"/>
    <cellStyle name="常规 27 2" xfId="722"/>
    <cellStyle name="常规 27 2 2" xfId="723"/>
    <cellStyle name="常规 27 2_2016年四川省省级一般公共预算支出执行情况表" xfId="724"/>
    <cellStyle name="常规 27 3" xfId="725"/>
    <cellStyle name="常规 27_2016年四川省省级一般公共预算支出执行情况表" xfId="726"/>
    <cellStyle name="常规 33" xfId="727"/>
    <cellStyle name="常规 28" xfId="728"/>
    <cellStyle name="常规_省级科预算草案表1.14" xfId="729"/>
    <cellStyle name="常规 28 2" xfId="730"/>
    <cellStyle name="常规_省级科预算草案表1.14 2" xfId="731"/>
    <cellStyle name="常规 28 2 2" xfId="732"/>
    <cellStyle name="常规 28 2 3" xfId="733"/>
    <cellStyle name="常规 28_2016年社保基金收支执行及2017年预算草案表" xfId="734"/>
    <cellStyle name="常规 34" xfId="735"/>
    <cellStyle name="常规 29" xfId="736"/>
    <cellStyle name="常规 3" xfId="737"/>
    <cellStyle name="常规 3 2 2" xfId="738"/>
    <cellStyle name="常规 3 2 2 2" xfId="739"/>
    <cellStyle name="常规 3 2 2 3" xfId="740"/>
    <cellStyle name="常规 3 2 2_2017年省对市(州)税收返还和转移支付预算" xfId="741"/>
    <cellStyle name="常规 3 2 3" xfId="742"/>
    <cellStyle name="常规 3 2 3 2" xfId="743"/>
    <cellStyle name="常规 3 2 4" xfId="744"/>
    <cellStyle name="常规 3 2_2016年四川省省级一般公共预算支出执行情况表" xfId="745"/>
    <cellStyle name="常规 3 3" xfId="746"/>
    <cellStyle name="常规 3 3 2" xfId="747"/>
    <cellStyle name="常规 3 3 3" xfId="748"/>
    <cellStyle name="常规 3 3_2017年省对市(州)税收返还和转移支付预算" xfId="749"/>
    <cellStyle name="常规 3 4" xfId="750"/>
    <cellStyle name="常规 30 2_2016年四川省省级一般公共预算支出执行情况表" xfId="751"/>
    <cellStyle name="常规 30 3" xfId="752"/>
    <cellStyle name="常规 30_2016年四川省省级一般公共预算支出执行情况表" xfId="753"/>
    <cellStyle name="常规 35" xfId="754"/>
    <cellStyle name="常规 4" xfId="755"/>
    <cellStyle name="常规 4 2" xfId="756"/>
    <cellStyle name="常规 4 2 2" xfId="757"/>
    <cellStyle name="常规 4 2_123" xfId="758"/>
    <cellStyle name="常规 4 3" xfId="759"/>
    <cellStyle name="常规 4_123" xfId="760"/>
    <cellStyle name="常规 47" xfId="761"/>
    <cellStyle name="常规 47 2" xfId="762"/>
    <cellStyle name="常规 47 2 2" xfId="763"/>
    <cellStyle name="常规 47 2 2 2" xfId="764"/>
    <cellStyle name="好_Sheet26_四川省2017年省对市（州）税收返还和转移支付分地区预算（草案）--社保处" xfId="765"/>
    <cellStyle name="常规 47 3" xfId="766"/>
    <cellStyle name="常规 47 4" xfId="767"/>
    <cellStyle name="常规 47 4 2" xfId="768"/>
    <cellStyle name="常规 47 4 2 2" xfId="769"/>
    <cellStyle name="常规 48" xfId="770"/>
    <cellStyle name="常规 48 2" xfId="771"/>
    <cellStyle name="常规 48 2 2" xfId="772"/>
    <cellStyle name="常规 48 3" xfId="773"/>
    <cellStyle name="常规 5" xfId="774"/>
    <cellStyle name="常规 5 2" xfId="775"/>
    <cellStyle name="常规 5 2 2" xfId="776"/>
    <cellStyle name="常规 5 2 3" xfId="777"/>
    <cellStyle name="常规 5 2_2017年省对市(州)税收返还和转移支付预算" xfId="778"/>
    <cellStyle name="常规 5 3" xfId="779"/>
    <cellStyle name="好_4-8" xfId="780"/>
    <cellStyle name="常规 5 4" xfId="781"/>
    <cellStyle name="常规 5_2017年省对市(州)税收返还和转移支付预算" xfId="782"/>
    <cellStyle name="常规 6" xfId="783"/>
    <cellStyle name="常规 6 2" xfId="784"/>
    <cellStyle name="常规 6 2 2" xfId="785"/>
    <cellStyle name="常规 6 2 2 2" xfId="786"/>
    <cellStyle name="常规 6 2 2 3" xfId="787"/>
    <cellStyle name="常规 6 2 2_2017年省对市(州)税收返还和转移支付预算" xfId="788"/>
    <cellStyle name="常规 6 2 3" xfId="789"/>
    <cellStyle name="常规 6 2 4" xfId="790"/>
    <cellStyle name="常规 6 2_2017年省对市(州)税收返还和转移支付预算" xfId="791"/>
    <cellStyle name="常规 6 3" xfId="792"/>
    <cellStyle name="常规 6 3 2" xfId="793"/>
    <cellStyle name="常规 6 3_123" xfId="794"/>
    <cellStyle name="常规 6 4" xfId="795"/>
    <cellStyle name="常规 6_123" xfId="796"/>
    <cellStyle name="常规 7" xfId="797"/>
    <cellStyle name="常规 7 2" xfId="798"/>
    <cellStyle name="常规 7 2 2" xfId="799"/>
    <cellStyle name="常规 7 2 3" xfId="800"/>
    <cellStyle name="好_4-9" xfId="801"/>
    <cellStyle name="常规 7 2_2017年省对市(州)税收返还和转移支付预算" xfId="802"/>
    <cellStyle name="常规 7 3" xfId="803"/>
    <cellStyle name="常规 7_四川省2017年省对市（州）税收返还和转移支付分地区预算（草案）--社保处" xfId="804"/>
    <cellStyle name="常规 8" xfId="805"/>
    <cellStyle name="常规 8 2" xfId="806"/>
    <cellStyle name="常规 9 2 2" xfId="807"/>
    <cellStyle name="常规 9 2_123" xfId="808"/>
    <cellStyle name="常规 9 3" xfId="809"/>
    <cellStyle name="常规_(陈诚修改稿)2006年全省及省级财政决算及07年预算执行情况表(A4 留底自用)" xfId="810"/>
    <cellStyle name="常规_(陈诚修改稿)2006年全省及省级财政决算及07年预算执行情况表(A4 留底自用) 2" xfId="811"/>
    <cellStyle name="常规_(陈诚修改稿)2006年全省及省级财政决算及07年预算执行情况表(A4 留底自用) 2 2 2" xfId="812"/>
    <cellStyle name="常规_2001年预算：预算收入及财力（12月21日上午定案表）" xfId="813"/>
    <cellStyle name="常规_2014年全省及省级财政收支执行及2015年预算草案表（20150123，自用稿）" xfId="814"/>
    <cellStyle name="常规_2015年全省及省级财政收支执行及2016年预算草案表（20160120）企业处修改" xfId="815"/>
    <cellStyle name="常规_2017年省级预算" xfId="816"/>
    <cellStyle name="汇总 2 3" xfId="817"/>
    <cellStyle name="常规_国有资本经营预算表样 2 2" xfId="818"/>
    <cellStyle name="常规_国资决算以及执行情况0712 2 2" xfId="819"/>
    <cellStyle name="常规_基金分析表(99.3)" xfId="820"/>
    <cellStyle name="常规_社保基金预算报人大建议表样 2" xfId="821"/>
    <cellStyle name="好 2" xfId="822"/>
    <cellStyle name="好 2 2" xfId="823"/>
    <cellStyle name="计算 2_四川省2017年省对市（州）税收返还和转移支付分地区预算（草案）--社保处" xfId="824"/>
    <cellStyle name="好_5-农村教师周转房建设" xfId="825"/>
    <cellStyle name="好 2 2 2" xfId="826"/>
    <cellStyle name="好 2 2 3" xfId="827"/>
    <cellStyle name="好 2 2_2017年省对市(州)税收返还和转移支付预算" xfId="828"/>
    <cellStyle name="好_%84表2：2016-2018年省级部门三年滚动规划报表" xfId="829"/>
    <cellStyle name="好_“三区”文化人才专项资金" xfId="830"/>
    <cellStyle name="好_1 2017年省对市（州）税收返还和转移支付预算分地区情况表（华侨事务补助）(1)" xfId="831"/>
    <cellStyle name="好_10 2017年省对市（州）税收返还和转移支付预算分地区情况表（寺观教堂维修补助资金）(1)" xfId="832"/>
    <cellStyle name="好_10-扶持民族地区教育发展" xfId="833"/>
    <cellStyle name="好_11 2017年省对市（州）税收返还和转移支付预算分地区情况表（基层行政单位救灾专项资金）(1)" xfId="834"/>
    <cellStyle name="好_1-12" xfId="835"/>
    <cellStyle name="好_1-12_四川省2017年省对市（州）税收返还和转移支付分地区预算（草案）--社保处" xfId="836"/>
    <cellStyle name="好_12 2017年省对市（州）税收返还和转移支付预算分地区情况表（民族地区春节慰问经费）(1)" xfId="837"/>
    <cellStyle name="好_123" xfId="838"/>
    <cellStyle name="好_13 2017年省对市（州）税收返还和转移支付预算分地区情况表（审计能力提升专项经费）(1)" xfId="839"/>
    <cellStyle name="好_14 2017年省对市（州）税收返还和转移支付预算分地区情况表（支持基层政权建设补助资金）(1)" xfId="840"/>
    <cellStyle name="好_15-省级防震减灾分情况" xfId="841"/>
    <cellStyle name="好_18 2017年省对市（州）税收返还和转移支付预算分地区情况表（全省法院系统业务经费）(1)" xfId="842"/>
    <cellStyle name="好_19 征兵经费" xfId="843"/>
    <cellStyle name="好_1-政策性保险财政补助资金" xfId="844"/>
    <cellStyle name="好_2" xfId="845"/>
    <cellStyle name="好_2015财金互动汇总（加人行、补成都）" xfId="846"/>
    <cellStyle name="好_2015财金互动汇总（加人行、补成都） 2" xfId="847"/>
    <cellStyle name="好_2015财金互动汇总（加人行、补成都） 2 2" xfId="848"/>
    <cellStyle name="好_2015财金互动汇总（加人行、补成都） 2 2_2017年省对市(州)税收返还和转移支付预算" xfId="849"/>
    <cellStyle name="好_2015财金互动汇总（加人行、补成都） 2 3" xfId="850"/>
    <cellStyle name="好_2015财金互动汇总（加人行、补成都） 2_2017年省对市(州)税收返还和转移支付预算" xfId="851"/>
    <cellStyle name="好_2015财金互动汇总（加人行、补成都） 3" xfId="852"/>
    <cellStyle name="好_2015财金互动汇总（加人行、补成都） 3_2017年省对市(州)税收返还和转移支付预算" xfId="853"/>
    <cellStyle name="好_2015财金互动汇总（加人行、补成都）_2017年省对市(州)税收返还和转移支付预算" xfId="854"/>
    <cellStyle name="好_2015直接融资汇总表" xfId="855"/>
    <cellStyle name="好_2015直接融资汇总表 2" xfId="856"/>
    <cellStyle name="好_2015直接融资汇总表 2 2" xfId="857"/>
    <cellStyle name="好_2015直接融资汇总表 2 2_2017年省对市(州)税收返还和转移支付预算" xfId="858"/>
    <cellStyle name="好_2015直接融资汇总表 2 3" xfId="859"/>
    <cellStyle name="好_2015直接融资汇总表 2_2017年省对市(州)税收返还和转移支付预算" xfId="860"/>
    <cellStyle name="好_2015直接融资汇总表 3" xfId="861"/>
    <cellStyle name="好_2015直接融资汇总表 3_2017年省对市(州)税收返还和转移支付预算" xfId="862"/>
    <cellStyle name="好_2015直接融资汇总表 4" xfId="863"/>
    <cellStyle name="好_2015直接融资汇总表_2017年省对市(州)税收返还和转移支付预算" xfId="864"/>
    <cellStyle name="好_2016年四川省省级一般公共预算支出执行情况表" xfId="865"/>
    <cellStyle name="好_2017年省对市(州)税收返还和转移支付预算" xfId="866"/>
    <cellStyle name="好_2017年省对市（州）税收返还和转移支付预算分地区情况表（华侨事务补助）(1)" xfId="867"/>
    <cellStyle name="好_2017年省对市（州）税收返还和转移支付预算分地区情况表（华侨事务补助）(1)_四川省2017年省对市（州）税收返还和转移支付分地区预算（草案）--社保处" xfId="868"/>
    <cellStyle name="警告文本 2 3" xfId="869"/>
    <cellStyle name="好_21 禁毒补助经费" xfId="870"/>
    <cellStyle name="好_22 2017年省对市（州）税收返还和转移支付预算分地区情况表（交警业务经费）(1)" xfId="871"/>
    <cellStyle name="好_23 铁路护路专项经费" xfId="872"/>
    <cellStyle name="好_24 维稳经费" xfId="873"/>
    <cellStyle name="好_宣传文化事业发展专项资金" xfId="874"/>
    <cellStyle name="好_25 消防部队大型装备建设补助经费" xfId="875"/>
    <cellStyle name="好_26 地方纪检监察机关办案补助专项资金" xfId="876"/>
    <cellStyle name="好_2-65" xfId="877"/>
    <cellStyle name="好_2-65_四川省2017年省对市（州）税收返还和转移支付分地区预算（草案）--社保处" xfId="878"/>
    <cellStyle name="好_2-67" xfId="879"/>
    <cellStyle name="好_2-67_四川省2017年省对市（州）税收返还和转移支付分地区预算（草案）--社保处" xfId="880"/>
    <cellStyle name="好_27 妇女儿童事业发展专项资金" xfId="881"/>
    <cellStyle name="好_28 基层干训机构建设补助专项资金" xfId="882"/>
    <cellStyle name="好_2-财金互动" xfId="883"/>
    <cellStyle name="好_2-义务教育经费保障机制改革" xfId="884"/>
    <cellStyle name="好_3 2017年省对市（州）税收返还和转移支付预算分地区情况表（到村任职）" xfId="885"/>
    <cellStyle name="好_3-创业担保贷款贴息及奖补" xfId="886"/>
    <cellStyle name="好_3-义务教育均衡发展专项" xfId="887"/>
    <cellStyle name="好_4-11" xfId="888"/>
    <cellStyle name="好_4-12" xfId="889"/>
    <cellStyle name="好_4-22" xfId="890"/>
    <cellStyle name="好_4-23" xfId="891"/>
    <cellStyle name="好_4-24" xfId="892"/>
    <cellStyle name="好_4-30" xfId="893"/>
    <cellStyle name="好_4-31" xfId="894"/>
    <cellStyle name="好_4-5" xfId="895"/>
    <cellStyle name="好_4-农村义教“营养改善计划”" xfId="896"/>
    <cellStyle name="好_5 2017年省对市（州）税收返还和转移支付预算分地区情况表（全国重点寺观教堂维修经费业生中央财政补助资金）(1)" xfId="897"/>
    <cellStyle name="好_6" xfId="898"/>
    <cellStyle name="好_6-扶持民办教育专项" xfId="899"/>
    <cellStyle name="好_6-省级财政政府与社会资本合作项目综合补助资金" xfId="900"/>
    <cellStyle name="好_7 2017年省对市（州）税收返还和转移支付预算分地区情况表（省级旅游发展资金）(1)" xfId="901"/>
    <cellStyle name="好_7-普惠金融政府和社会资本合作以奖代补资金" xfId="902"/>
    <cellStyle name="好_7-中等职业教育发展专项经费" xfId="903"/>
    <cellStyle name="好_8 2017年省对市（州）税收返还和转移支付预算分地区情况表（民族事业发展资金）(1)" xfId="904"/>
    <cellStyle name="好_9 2017年省对市（州）税收返还和转移支付预算分地区情况表（全省工商行政管理专项经费）(1)" xfId="905"/>
    <cellStyle name="好_Sheet14" xfId="906"/>
    <cellStyle name="好_Sheet14_四川省2017年省对市（州）税收返还和转移支付分地区预算（草案）--社保处" xfId="907"/>
    <cellStyle name="好_Sheet20" xfId="908"/>
    <cellStyle name="好_Sheet15" xfId="909"/>
    <cellStyle name="好_Sheet20_四川省2017年省对市（州）税收返还和转移支付分地区预算（草案）--社保处" xfId="910"/>
    <cellStyle name="好_Sheet15_四川省2017年省对市（州）税收返还和转移支付分地区预算（草案）--社保处" xfId="911"/>
    <cellStyle name="好_Sheet16" xfId="912"/>
    <cellStyle name="好_Sheet16_四川省2017年省对市（州）税收返还和转移支付分地区预算（草案）--社保处" xfId="913"/>
    <cellStyle name="好_Sheet18" xfId="914"/>
    <cellStyle name="好_Sheet18_四川省2017年省对市（州）税收返还和转移支付分地区预算（草案）--社保处" xfId="915"/>
    <cellStyle name="好_Sheet19" xfId="916"/>
    <cellStyle name="好_Sheet2" xfId="917"/>
    <cellStyle name="好_Sheet22" xfId="918"/>
    <cellStyle name="好_Sheet22_四川省2017年省对市（州）税收返还和转移支付分地区预算（草案）--社保处" xfId="919"/>
    <cellStyle name="好_Sheet25" xfId="920"/>
    <cellStyle name="好_Sheet25_四川省2017年省对市（州）税收返还和转移支付分地区预算（草案）--社保处" xfId="921"/>
    <cellStyle name="好_Sheet26" xfId="922"/>
    <cellStyle name="好_Sheet32" xfId="923"/>
    <cellStyle name="好_Sheet27" xfId="924"/>
    <cellStyle name="好_Sheet32_四川省2017年省对市（州）税收返还和转移支付分地区预算（草案）--社保处" xfId="925"/>
    <cellStyle name="好_Sheet27_四川省2017年省对市（州）税收返还和转移支付分地区预算（草案）--社保处" xfId="926"/>
    <cellStyle name="好_Sheet29" xfId="927"/>
    <cellStyle name="好_Sheet29_四川省2017年省对市（州）税收返还和转移支付分地区预算（草案）--社保处" xfId="928"/>
    <cellStyle name="好_Sheet33" xfId="929"/>
    <cellStyle name="好_Sheet33_四川省2017年省对市（州）税收返还和转移支付分地区预算（草案）--社保处" xfId="930"/>
    <cellStyle name="好_Sheet7" xfId="931"/>
    <cellStyle name="好_博物馆纪念馆逐步免费开放补助资金" xfId="932"/>
    <cellStyle name="好_促进扩大信贷增量" xfId="933"/>
    <cellStyle name="好_促进扩大信贷增量 2" xfId="934"/>
    <cellStyle name="好_促进扩大信贷增量 2 2" xfId="935"/>
    <cellStyle name="好_促进扩大信贷增量 2 2_2017年省对市(州)税收返还和转移支付预算" xfId="936"/>
    <cellStyle name="强调文字颜色 1 2" xfId="937"/>
    <cellStyle name="好_促进扩大信贷增量 2 2_四川省2017年省对市（州）税收返还和转移支付分地区预算（草案）--社保处" xfId="938"/>
    <cellStyle name="好_促进扩大信贷增量 2 3" xfId="939"/>
    <cellStyle name="好_促进扩大信贷增量 2_2017年省对市(州)税收返还和转移支付预算" xfId="940"/>
    <cellStyle name="好_促进扩大信贷增量 2_四川省2017年省对市（州）税收返还和转移支付分地区预算（草案）--社保处" xfId="941"/>
    <cellStyle name="好_促进扩大信贷增量 3" xfId="942"/>
    <cellStyle name="好_促进扩大信贷增量 3_2017年省对市(州)税收返还和转移支付预算" xfId="943"/>
    <cellStyle name="好_促进扩大信贷增量 4" xfId="944"/>
    <cellStyle name="好_促进扩大信贷增量_2017年省对市(州)税收返还和转移支付预算" xfId="945"/>
    <cellStyle name="好_地方纪检监察机关办案补助专项资金" xfId="946"/>
    <cellStyle name="好_地方纪检监察机关办案补助专项资金_四川省2017年省对市（州）税收返还和转移支付分地区预算（草案）--社保处" xfId="947"/>
    <cellStyle name="好_公共文化服务体系建设" xfId="948"/>
    <cellStyle name="好_国家级非物质文化遗产保护专项资金" xfId="949"/>
    <cellStyle name="好_国家文物保护专项资金" xfId="950"/>
    <cellStyle name="好_汇总" xfId="951"/>
    <cellStyle name="好_四川省2017年省对市（州）税收返还和转移支付分地区预算（草案）--教科文处" xfId="952"/>
    <cellStyle name="好_汇总 2" xfId="953"/>
    <cellStyle name="好_汇总 2 2" xfId="954"/>
    <cellStyle name="好_汇总 2 2_2017年省对市(州)税收返还和转移支付预算" xfId="955"/>
    <cellStyle name="好_汇总 2 2_四川省2017年省对市（州）税收返还和转移支付分地区预算（草案）--社保处" xfId="956"/>
    <cellStyle name="好_汇总 2 3" xfId="957"/>
    <cellStyle name="好_汇总 2_2017年省对市(州)税收返还和转移支付预算" xfId="958"/>
    <cellStyle name="好_汇总 2_四川省2017年省对市（州）税收返还和转移支付分地区预算（草案）--社保处" xfId="959"/>
    <cellStyle name="好_汇总 3" xfId="960"/>
    <cellStyle name="好_汇总 3_2017年省对市(州)税收返还和转移支付预算" xfId="961"/>
    <cellStyle name="好_汇总 3_四川省2017年省对市（州）税收返还和转移支付分地区预算（草案）--社保处" xfId="962"/>
    <cellStyle name="好_汇总 4" xfId="963"/>
    <cellStyle name="好_汇总_四川省2017年省对市（州）税收返还和转移支付分地区预算（草案）--社保处" xfId="964"/>
    <cellStyle name="好_科技口6-30-35" xfId="965"/>
    <cellStyle name="好_美术馆公共图书馆文化馆（站）免费开放专项资金" xfId="966"/>
    <cellStyle name="好_其他工程费用计费" xfId="967"/>
    <cellStyle name="好_其他工程费用计费_四川省2017年省对市（州）税收返还和转移支付分地区预算（草案）--社保处" xfId="968"/>
    <cellStyle name="好_少数民族文化事业发展专项资金" xfId="969"/>
    <cellStyle name="好_省级科技计划项目专项资金" xfId="970"/>
    <cellStyle name="好_省级体育专项资金" xfId="971"/>
    <cellStyle name="好_省级文化发展专项资金" xfId="972"/>
    <cellStyle name="好_省级文物保护专项资金" xfId="973"/>
    <cellStyle name="好_四川省2017年省对市（州）税收返还和转移支付分地区预算（草案）--行政政法处" xfId="974"/>
    <cellStyle name="好_四川省2017年省对市（州）税收返还和转移支付分地区预算（草案）--债务金融处" xfId="975"/>
    <cellStyle name="好_体育场馆免费低收费开放补助资金" xfId="976"/>
    <cellStyle name="好_债券贴息计算器" xfId="977"/>
    <cellStyle name="好_债券贴息计算器_四川省2017年省对市（州）税收返还和转移支付分地区预算（草案）--社保处" xfId="978"/>
    <cellStyle name="汇总 2" xfId="979"/>
    <cellStyle name="汇总 2 2" xfId="980"/>
    <cellStyle name="汇总 2 2 2" xfId="981"/>
    <cellStyle name="警告文本 2 2 2" xfId="982"/>
    <cellStyle name="汇总 2 2 3" xfId="983"/>
    <cellStyle name="汇总 2 2_2017年省对市(州)税收返还和转移支付预算" xfId="984"/>
    <cellStyle name="计算 2" xfId="985"/>
    <cellStyle name="计算 2 2" xfId="986"/>
    <cellStyle name="计算 2 2 2" xfId="987"/>
    <cellStyle name="计算 2 2 3" xfId="988"/>
    <cellStyle name="计算 2 3" xfId="989"/>
    <cellStyle name="检查单元格 2" xfId="990"/>
    <cellStyle name="检查单元格 2 2" xfId="991"/>
    <cellStyle name="检查单元格 2 2_2017年省对市(州)税收返还和转移支付预算" xfId="992"/>
    <cellStyle name="检查单元格 2 3" xfId="993"/>
    <cellStyle name="检查单元格 2_四川省2017年省对市（州）税收返还和转移支付分地区预算（草案）--社保处" xfId="994"/>
    <cellStyle name="解释性文本 2" xfId="995"/>
    <cellStyle name="解释性文本 2 2" xfId="996"/>
    <cellStyle name="解释性文本 2 2 2" xfId="997"/>
    <cellStyle name="解释性文本 2 2_2017年省对市(州)税收返还和转移支付预算" xfId="998"/>
    <cellStyle name="解释性文本 2 3" xfId="999"/>
    <cellStyle name="警告文本 2 2 3" xfId="1000"/>
    <cellStyle name="链接单元格 2" xfId="1001"/>
    <cellStyle name="链接单元格 2 2" xfId="1002"/>
    <cellStyle name="链接单元格 2 2 2" xfId="1003"/>
    <cellStyle name="链接单元格 2 2 3" xfId="1004"/>
    <cellStyle name="链接单元格 2 2_2017年省对市(州)税收返还和转移支付预算" xfId="1005"/>
    <cellStyle name="链接单元格 2 3" xfId="1006"/>
    <cellStyle name="普通_97-917" xfId="1007"/>
    <cellStyle name="千分位[0]_laroux" xfId="1008"/>
    <cellStyle name="千分位_97-917" xfId="1009"/>
    <cellStyle name="千位[0]_ 表八" xfId="1010"/>
    <cellStyle name="千位_ 表八" xfId="1011"/>
    <cellStyle name="千位分隔 2" xfId="1012"/>
    <cellStyle name="千位分隔 2 2" xfId="1013"/>
    <cellStyle name="千位分隔 2 2 2" xfId="1014"/>
    <cellStyle name="千位分隔 2 2 2 2" xfId="1015"/>
    <cellStyle name="千位分隔 2 2 2 3" xfId="1016"/>
    <cellStyle name="千位分隔 2 2 3" xfId="1017"/>
    <cellStyle name="千位分隔 2 2 4" xfId="1018"/>
    <cellStyle name="千位分隔 2 3" xfId="1019"/>
    <cellStyle name="千位分隔 2 3 2" xfId="1020"/>
    <cellStyle name="千位分隔 2 3 3" xfId="1021"/>
    <cellStyle name="千位分隔 2 4" xfId="1022"/>
    <cellStyle name="千位分隔 3 4" xfId="1023"/>
    <cellStyle name="千位分隔 4" xfId="1024"/>
    <cellStyle name="强调文字颜色 1 2 2" xfId="1025"/>
    <cellStyle name="强调文字颜色 1 2 2 2" xfId="1026"/>
    <cellStyle name="强调文字颜色 1 2 2 3" xfId="1027"/>
    <cellStyle name="强调文字颜色 2 2" xfId="1028"/>
    <cellStyle name="强调文字颜色 2 2 2 3" xfId="1029"/>
    <cellStyle name="强调文字颜色 2 2 2_2017年省对市(州)税收返还和转移支付预算" xfId="1030"/>
    <cellStyle name="强调文字颜色 2 2_四川省2017年省对市（州）税收返还和转移支付分地区预算（草案）--社保处" xfId="1031"/>
    <cellStyle name="强调文字颜色 3 2" xfId="1032"/>
    <cellStyle name="强调文字颜色 3 2 2" xfId="1033"/>
    <cellStyle name="强调文字颜色 3 2 2 2" xfId="1034"/>
    <cellStyle name="强调文字颜色 3 2 2 3" xfId="1035"/>
    <cellStyle name="强调文字颜色 3 2 2_2017年省对市(州)税收返还和转移支付预算" xfId="1036"/>
    <cellStyle name="强调文字颜色 3 2 3" xfId="1037"/>
    <cellStyle name="强调文字颜色 3 2_四川省2017年省对市（州）税收返还和转移支付分地区预算（草案）--社保处" xfId="1038"/>
    <cellStyle name="强调文字颜色 4 2 2 2" xfId="1039"/>
    <cellStyle name="强调文字颜色 4 2 2_2017年省对市(州)税收返还和转移支付预算" xfId="1040"/>
    <cellStyle name="强调文字颜色 4 2 3" xfId="1041"/>
    <cellStyle name="强调文字颜色 4 2_四川省2017年省对市（州）税收返还和转移支付分地区预算（草案）--社保处" xfId="1042"/>
    <cellStyle name="强调文字颜色 5 2" xfId="1043"/>
    <cellStyle name="强调文字颜色 5 2 2" xfId="1044"/>
    <cellStyle name="强调文字颜色 5 2 2 2" xfId="1045"/>
    <cellStyle name="强调文字颜色 5 2 2_2017年省对市(州)税收返还和转移支付预算" xfId="1046"/>
    <cellStyle name="强调文字颜色 5 2 3" xfId="1047"/>
    <cellStyle name="强调文字颜色 5 2_四川省2017年省对市（州）税收返还和转移支付分地区预算（草案）--社保处" xfId="1048"/>
    <cellStyle name="强调文字颜色 6 2" xfId="1049"/>
    <cellStyle name="强调文字颜色 6 2 2" xfId="1050"/>
    <cellStyle name="强调文字颜色 6 2 2 2" xfId="1051"/>
    <cellStyle name="强调文字颜色 6 2 2 3" xfId="1052"/>
    <cellStyle name="强调文字颜色 6 2 2_2017年省对市(州)税收返还和转移支付预算" xfId="1053"/>
    <cellStyle name="强调文字颜色 6 2 3" xfId="1054"/>
    <cellStyle name="强调文字颜色 6 2_四川省2017年省对市（州）税收返还和转移支付分地区预算（草案）--社保处" xfId="1055"/>
    <cellStyle name="适中 2 2" xfId="1056"/>
    <cellStyle name="适中 2 2 2" xfId="1057"/>
    <cellStyle name="适中 2 2 3" xfId="1058"/>
    <cellStyle name="适中 2 2_2017年省对市(州)税收返还和转移支付预算" xfId="1059"/>
    <cellStyle name="适中 2 3" xfId="1060"/>
    <cellStyle name="适中 2_四川省2017年省对市（州）税收返还和转移支付分地区预算（草案）--社保处" xfId="1061"/>
    <cellStyle name="输出 2" xfId="1062"/>
    <cellStyle name="输出 2 2" xfId="1063"/>
    <cellStyle name="输出 2 2 2" xfId="1064"/>
    <cellStyle name="输出 2 2 3" xfId="1065"/>
    <cellStyle name="输出 2 2_2017年省对市(州)税收返还和转移支付预算" xfId="1066"/>
    <cellStyle name="输出 2 3" xfId="1067"/>
    <cellStyle name="输出 2_四川省2017年省对市（州）税收返还和转移支付分地区预算（草案）--社保处" xfId="1068"/>
    <cellStyle name="输入 2" xfId="1069"/>
    <cellStyle name="输入 2 2" xfId="1070"/>
    <cellStyle name="输入 2 2 2" xfId="1071"/>
    <cellStyle name="输入 2 2_2017年省对市(州)税收返还和转移支付预算" xfId="1072"/>
    <cellStyle name="输入 2 3" xfId="1073"/>
    <cellStyle name="输入 2_四川省2017年省对市（州）税收返还和转移支付分地区预算（草案）--社保处" xfId="1074"/>
    <cellStyle name="未定义" xfId="1075"/>
    <cellStyle name="样式 1" xfId="1076"/>
    <cellStyle name="样式 1_2017年省对市(州)税收返还和转移支付预算" xfId="1077"/>
    <cellStyle name="注释 2" xfId="1078"/>
    <cellStyle name="注释 2 2" xfId="1079"/>
    <cellStyle name="注释 2 2 2" xfId="1080"/>
    <cellStyle name="注释 2 2 3" xfId="1081"/>
    <cellStyle name="注释 2 2_四川省2017年省对市（州）税收返还和转移支付分地区预算（草案）--社保处" xfId="1082"/>
    <cellStyle name="注释 2 3" xfId="1083"/>
    <cellStyle name="注释 2_四川省2017年省对市（州）税收返还和转移支付分地区预算（草案）--社保处" xfId="108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dministrator\AppData\Local\Temp\360zip$Temp\360$0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showZeros="0" tabSelected="1" workbookViewId="0">
      <selection activeCell="F8" sqref="F8"/>
    </sheetView>
  </sheetViews>
  <sheetFormatPr defaultColWidth="25.75" defaultRowHeight="14.25" outlineLevelCol="5"/>
  <cols>
    <col min="1" max="1" width="40.25" style="235" customWidth="1"/>
    <col min="2" max="3" width="13.125" style="235" customWidth="1"/>
    <col min="4" max="6" width="12.5" style="235" customWidth="1"/>
    <col min="7" max="16384" width="25.75" style="235"/>
  </cols>
  <sheetData>
    <row r="1" s="14" customFormat="1" ht="24.6" customHeight="1" spans="1:2">
      <c r="A1" s="278" t="s">
        <v>0</v>
      </c>
      <c r="B1" s="18"/>
    </row>
    <row r="2" ht="25.5" spans="1:6">
      <c r="A2" s="299" t="s">
        <v>1</v>
      </c>
      <c r="B2" s="299"/>
      <c r="C2" s="299"/>
      <c r="D2" s="299"/>
      <c r="E2" s="299"/>
      <c r="F2" s="299"/>
    </row>
    <row r="3" ht="20.45" customHeight="1" spans="2:6">
      <c r="B3" s="234"/>
      <c r="E3" s="254" t="s">
        <v>2</v>
      </c>
      <c r="F3" s="254"/>
    </row>
    <row r="4" s="297" customFormat="1" ht="27" customHeight="1" spans="1:6">
      <c r="A4" s="300" t="s">
        <v>3</v>
      </c>
      <c r="B4" s="52" t="s">
        <v>4</v>
      </c>
      <c r="C4" s="52" t="s">
        <v>5</v>
      </c>
      <c r="D4" s="52" t="s">
        <v>6</v>
      </c>
      <c r="E4" s="36" t="s">
        <v>7</v>
      </c>
      <c r="F4" s="36" t="s">
        <v>8</v>
      </c>
    </row>
    <row r="5" s="232" customFormat="1" ht="27" customHeight="1" spans="1:6">
      <c r="A5" s="301" t="s">
        <v>9</v>
      </c>
      <c r="B5" s="8">
        <f>SUM(B6:B21)</f>
        <v>41025</v>
      </c>
      <c r="C5" s="8">
        <f>SUM(C6:C21)</f>
        <v>41025</v>
      </c>
      <c r="D5" s="8">
        <f>SUM(D6:D21)</f>
        <v>31628</v>
      </c>
      <c r="E5" s="302">
        <f>D5/C5*100</f>
        <v>77.1</v>
      </c>
      <c r="F5" s="302">
        <v>-15.3</v>
      </c>
    </row>
    <row r="6" s="232" customFormat="1" ht="27" customHeight="1" spans="1:6">
      <c r="A6" s="303" t="s">
        <v>10</v>
      </c>
      <c r="B6" s="304">
        <v>15900</v>
      </c>
      <c r="C6" s="304">
        <v>15900</v>
      </c>
      <c r="D6" s="304">
        <v>9621</v>
      </c>
      <c r="E6" s="304">
        <f>(D6/C6)*100</f>
        <v>61</v>
      </c>
      <c r="F6" s="305">
        <v>-33</v>
      </c>
    </row>
    <row r="7" s="232" customFormat="1" ht="27" customHeight="1" spans="1:6">
      <c r="A7" s="303" t="s">
        <v>11</v>
      </c>
      <c r="B7" s="304">
        <v>5400</v>
      </c>
      <c r="C7" s="304">
        <v>5400</v>
      </c>
      <c r="D7" s="304">
        <v>3191</v>
      </c>
      <c r="E7" s="304">
        <f t="shared" ref="E7:E18" si="0">(D7/C7)*100</f>
        <v>59</v>
      </c>
      <c r="F7" s="305">
        <v>-36.3</v>
      </c>
    </row>
    <row r="8" s="232" customFormat="1" ht="27" customHeight="1" spans="1:6">
      <c r="A8" s="303" t="s">
        <v>12</v>
      </c>
      <c r="B8" s="304"/>
      <c r="C8" s="304"/>
      <c r="D8" s="304"/>
      <c r="E8" s="304"/>
      <c r="F8" s="305"/>
    </row>
    <row r="9" s="232" customFormat="1" ht="27" customHeight="1" spans="1:6">
      <c r="A9" s="303" t="s">
        <v>13</v>
      </c>
      <c r="B9" s="304">
        <v>1250</v>
      </c>
      <c r="C9" s="304">
        <v>1250</v>
      </c>
      <c r="D9" s="304">
        <v>1187</v>
      </c>
      <c r="E9" s="304">
        <f t="shared" si="0"/>
        <v>95</v>
      </c>
      <c r="F9" s="305">
        <v>4</v>
      </c>
    </row>
    <row r="10" s="232" customFormat="1" ht="27" customHeight="1" spans="1:6">
      <c r="A10" s="303" t="s">
        <v>14</v>
      </c>
      <c r="B10" s="304">
        <v>2450</v>
      </c>
      <c r="C10" s="304">
        <v>2450</v>
      </c>
      <c r="D10" s="304">
        <v>1490</v>
      </c>
      <c r="E10" s="304">
        <f t="shared" si="0"/>
        <v>61</v>
      </c>
      <c r="F10" s="305">
        <v>-33.6</v>
      </c>
    </row>
    <row r="11" s="232" customFormat="1" ht="27" customHeight="1" spans="1:6">
      <c r="A11" s="303" t="s">
        <v>15</v>
      </c>
      <c r="B11" s="304">
        <v>2400</v>
      </c>
      <c r="C11" s="304">
        <v>2400</v>
      </c>
      <c r="D11" s="304">
        <v>1569</v>
      </c>
      <c r="E11" s="304">
        <f t="shared" si="0"/>
        <v>65</v>
      </c>
      <c r="F11" s="305">
        <v>-28.1</v>
      </c>
    </row>
    <row r="12" s="232" customFormat="1" ht="27" customHeight="1" spans="1:6">
      <c r="A12" s="303" t="s">
        <v>16</v>
      </c>
      <c r="B12" s="304">
        <v>1000</v>
      </c>
      <c r="C12" s="304">
        <v>1000</v>
      </c>
      <c r="D12" s="304">
        <v>677</v>
      </c>
      <c r="E12" s="304">
        <f t="shared" si="0"/>
        <v>68</v>
      </c>
      <c r="F12" s="305">
        <v>-30.2</v>
      </c>
    </row>
    <row r="13" s="232" customFormat="1" ht="27" customHeight="1" spans="1:6">
      <c r="A13" s="303" t="s">
        <v>17</v>
      </c>
      <c r="B13" s="304">
        <v>345</v>
      </c>
      <c r="C13" s="304">
        <v>345</v>
      </c>
      <c r="D13" s="304">
        <v>406</v>
      </c>
      <c r="E13" s="304">
        <f t="shared" si="0"/>
        <v>118</v>
      </c>
      <c r="F13" s="305">
        <v>31.4</v>
      </c>
    </row>
    <row r="14" s="232" customFormat="1" ht="27" customHeight="1" spans="1:6">
      <c r="A14" s="303" t="s">
        <v>18</v>
      </c>
      <c r="B14" s="304">
        <v>1465</v>
      </c>
      <c r="C14" s="304">
        <v>1465</v>
      </c>
      <c r="D14" s="304">
        <v>975</v>
      </c>
      <c r="E14" s="304">
        <f t="shared" si="0"/>
        <v>67</v>
      </c>
      <c r="F14" s="305">
        <v>-32.2</v>
      </c>
    </row>
    <row r="15" s="232" customFormat="1" ht="27" customHeight="1" spans="1:6">
      <c r="A15" s="303" t="s">
        <v>19</v>
      </c>
      <c r="B15" s="304">
        <v>1450</v>
      </c>
      <c r="C15" s="304">
        <v>1450</v>
      </c>
      <c r="D15" s="304">
        <v>4497</v>
      </c>
      <c r="E15" s="304">
        <f t="shared" si="0"/>
        <v>310</v>
      </c>
      <c r="F15" s="305">
        <v>245.4</v>
      </c>
    </row>
    <row r="16" s="232" customFormat="1" ht="27" customHeight="1" spans="1:6">
      <c r="A16" s="303" t="s">
        <v>20</v>
      </c>
      <c r="B16" s="304">
        <v>1000</v>
      </c>
      <c r="C16" s="304">
        <v>1000</v>
      </c>
      <c r="D16" s="304">
        <v>1049</v>
      </c>
      <c r="E16" s="304">
        <f t="shared" si="0"/>
        <v>105</v>
      </c>
      <c r="F16" s="305">
        <v>14.1</v>
      </c>
    </row>
    <row r="17" s="232" customFormat="1" ht="27" customHeight="1" spans="1:6">
      <c r="A17" s="303" t="s">
        <v>21</v>
      </c>
      <c r="B17" s="304">
        <v>3500</v>
      </c>
      <c r="C17" s="304">
        <v>3500</v>
      </c>
      <c r="D17" s="304">
        <v>507</v>
      </c>
      <c r="E17" s="304">
        <f t="shared" si="0"/>
        <v>14</v>
      </c>
      <c r="F17" s="305">
        <v>-84</v>
      </c>
    </row>
    <row r="18" s="232" customFormat="1" ht="27" customHeight="1" spans="1:6">
      <c r="A18" s="303" t="s">
        <v>22</v>
      </c>
      <c r="B18" s="304">
        <v>4500</v>
      </c>
      <c r="C18" s="304">
        <v>4500</v>
      </c>
      <c r="D18" s="304">
        <v>6099</v>
      </c>
      <c r="E18" s="304">
        <f t="shared" si="0"/>
        <v>136</v>
      </c>
      <c r="F18" s="305">
        <v>51.2</v>
      </c>
    </row>
    <row r="19" s="232" customFormat="1" ht="27" customHeight="1" spans="1:6">
      <c r="A19" s="303" t="s">
        <v>23</v>
      </c>
      <c r="B19" s="304"/>
      <c r="C19" s="304"/>
      <c r="D19" s="304">
        <v>0</v>
      </c>
      <c r="E19" s="304"/>
      <c r="F19" s="305"/>
    </row>
    <row r="20" s="232" customFormat="1" ht="27" customHeight="1" spans="1:6">
      <c r="A20" s="303" t="s">
        <v>24</v>
      </c>
      <c r="B20" s="304">
        <v>365</v>
      </c>
      <c r="C20" s="304">
        <v>365</v>
      </c>
      <c r="D20" s="304">
        <v>309</v>
      </c>
      <c r="E20" s="304">
        <f t="shared" ref="E20:E25" si="1">(D20/C20)*100</f>
        <v>85</v>
      </c>
      <c r="F20" s="305">
        <v>-6.4</v>
      </c>
    </row>
    <row r="21" s="232" customFormat="1" ht="27" customHeight="1" spans="1:6">
      <c r="A21" s="303" t="s">
        <v>25</v>
      </c>
      <c r="B21" s="304"/>
      <c r="C21" s="304"/>
      <c r="D21" s="304">
        <v>51</v>
      </c>
      <c r="E21" s="304"/>
      <c r="F21" s="305">
        <v>-170.8</v>
      </c>
    </row>
    <row r="22" s="232" customFormat="1" ht="27" customHeight="1" spans="1:6">
      <c r="A22" s="301" t="s">
        <v>26</v>
      </c>
      <c r="B22" s="8">
        <f>SUM(B23:B30)</f>
        <v>37340</v>
      </c>
      <c r="C22" s="8">
        <f>SUM(C23:C30)</f>
        <v>37340</v>
      </c>
      <c r="D22" s="8">
        <f>SUM(D23:D30)</f>
        <v>46934</v>
      </c>
      <c r="E22" s="302">
        <f>D22/C22*100</f>
        <v>125.7</v>
      </c>
      <c r="F22" s="302">
        <v>16.6</v>
      </c>
    </row>
    <row r="23" s="232" customFormat="1" ht="27" customHeight="1" spans="1:6">
      <c r="A23" s="303" t="s">
        <v>27</v>
      </c>
      <c r="B23" s="304">
        <v>3500</v>
      </c>
      <c r="C23" s="304">
        <v>3500</v>
      </c>
      <c r="D23" s="304">
        <v>3790</v>
      </c>
      <c r="E23" s="304">
        <f t="shared" si="1"/>
        <v>108</v>
      </c>
      <c r="F23" s="305">
        <v>-2</v>
      </c>
    </row>
    <row r="24" s="232" customFormat="1" ht="27" customHeight="1" spans="1:6">
      <c r="A24" s="303" t="s">
        <v>28</v>
      </c>
      <c r="B24" s="304">
        <v>3500</v>
      </c>
      <c r="C24" s="304">
        <v>3500</v>
      </c>
      <c r="D24" s="304">
        <v>6560</v>
      </c>
      <c r="E24" s="304">
        <f t="shared" si="1"/>
        <v>187</v>
      </c>
      <c r="F24" s="305">
        <v>127.5</v>
      </c>
    </row>
    <row r="25" s="232" customFormat="1" ht="27" customHeight="1" spans="1:6">
      <c r="A25" s="303" t="s">
        <v>29</v>
      </c>
      <c r="B25" s="304">
        <v>4300</v>
      </c>
      <c r="C25" s="304">
        <v>4300</v>
      </c>
      <c r="D25" s="304">
        <v>3758</v>
      </c>
      <c r="E25" s="304">
        <f t="shared" si="1"/>
        <v>87</v>
      </c>
      <c r="F25" s="305">
        <v>-3.9</v>
      </c>
    </row>
    <row r="26" s="232" customFormat="1" ht="27" customHeight="1" spans="1:6">
      <c r="A26" s="303" t="s">
        <v>30</v>
      </c>
      <c r="B26" s="304"/>
      <c r="C26" s="304"/>
      <c r="D26" s="304"/>
      <c r="E26" s="304"/>
      <c r="F26" s="306"/>
    </row>
    <row r="27" s="232" customFormat="1" ht="27" customHeight="1" spans="1:6">
      <c r="A27" s="307" t="s">
        <v>31</v>
      </c>
      <c r="B27" s="304">
        <v>23000</v>
      </c>
      <c r="C27" s="304">
        <v>23000</v>
      </c>
      <c r="D27" s="304">
        <v>13535</v>
      </c>
      <c r="E27" s="304">
        <f t="shared" ref="E27:E30" si="2">(D27/C27)*100</f>
        <v>59</v>
      </c>
      <c r="F27" s="305">
        <v>-16.1</v>
      </c>
    </row>
    <row r="28" s="232" customFormat="1" ht="27" customHeight="1" spans="1:6">
      <c r="A28" s="307" t="s">
        <v>32</v>
      </c>
      <c r="B28" s="304">
        <v>2000</v>
      </c>
      <c r="C28" s="304">
        <v>2000</v>
      </c>
      <c r="D28" s="304">
        <v>3678</v>
      </c>
      <c r="E28" s="304">
        <f t="shared" si="2"/>
        <v>184</v>
      </c>
      <c r="F28" s="305">
        <v>15.7</v>
      </c>
    </row>
    <row r="29" s="232" customFormat="1" ht="27" customHeight="1" spans="1:6">
      <c r="A29" s="308" t="s">
        <v>33</v>
      </c>
      <c r="B29" s="304">
        <v>400</v>
      </c>
      <c r="C29" s="304">
        <v>400</v>
      </c>
      <c r="D29" s="304">
        <v>403</v>
      </c>
      <c r="E29" s="304">
        <f t="shared" si="2"/>
        <v>101</v>
      </c>
      <c r="F29" s="305">
        <v>-30.4</v>
      </c>
    </row>
    <row r="30" s="232" customFormat="1" ht="27" customHeight="1" spans="1:6">
      <c r="A30" s="303" t="s">
        <v>34</v>
      </c>
      <c r="B30" s="304">
        <v>640</v>
      </c>
      <c r="C30" s="304">
        <v>640</v>
      </c>
      <c r="D30" s="304">
        <v>15210</v>
      </c>
      <c r="E30" s="304">
        <f t="shared" si="2"/>
        <v>2377</v>
      </c>
      <c r="F30" s="305">
        <v>56.6</v>
      </c>
    </row>
    <row r="31" s="232" customFormat="1" ht="27" customHeight="1" spans="1:6">
      <c r="A31" s="239" t="s">
        <v>35</v>
      </c>
      <c r="B31" s="8">
        <f>B5+B22</f>
        <v>78365</v>
      </c>
      <c r="C31" s="8">
        <f t="shared" ref="C31:D31" si="3">C5+C22</f>
        <v>78365</v>
      </c>
      <c r="D31" s="8">
        <f t="shared" si="3"/>
        <v>78562</v>
      </c>
      <c r="E31" s="302">
        <f>D31/C31*100</f>
        <v>100.3</v>
      </c>
      <c r="F31" s="302">
        <v>1.3</v>
      </c>
    </row>
    <row r="32" s="297" customFormat="1" ht="27" customHeight="1" spans="1:6">
      <c r="A32" s="309"/>
      <c r="B32" s="309"/>
      <c r="C32" s="309"/>
      <c r="D32" s="298"/>
      <c r="E32" s="298"/>
      <c r="F32" s="298"/>
    </row>
    <row r="33" s="298" customFormat="1" ht="22.9" customHeight="1" spans="1:6">
      <c r="A33" s="235"/>
      <c r="B33" s="235"/>
      <c r="C33" s="235"/>
      <c r="D33" s="235"/>
      <c r="E33" s="235"/>
      <c r="F33" s="235"/>
    </row>
    <row r="34" ht="22.9" customHeight="1" spans="2:2">
      <c r="B34" s="310"/>
    </row>
    <row r="35" ht="22.9" customHeight="1"/>
  </sheetData>
  <mergeCells count="3">
    <mergeCell ref="A2:F2"/>
    <mergeCell ref="E3:F3"/>
    <mergeCell ref="A32:C32"/>
  </mergeCells>
  <printOptions horizontalCentered="1"/>
  <pageMargins left="0.551181102362205" right="0.551181102362205" top="0.590551181102362" bottom="0.393700787401575" header="0.9" footer="0.15748031496063"/>
  <pageSetup paperSize="9" scale="89" firstPageNumber="126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topLeftCell="A10" workbookViewId="0">
      <selection activeCell="B11" sqref="B11"/>
    </sheetView>
  </sheetViews>
  <sheetFormatPr defaultColWidth="27.375" defaultRowHeight="14.25" outlineLevelCol="3"/>
  <cols>
    <col min="1" max="1" width="40.625" style="112" customWidth="1"/>
    <col min="2" max="2" width="16.875" style="113" customWidth="1"/>
    <col min="3" max="3" width="40.625" style="112" customWidth="1"/>
    <col min="4" max="4" width="16.875" style="113" customWidth="1"/>
    <col min="5" max="16384" width="27.375" style="112"/>
  </cols>
  <sheetData>
    <row r="1" s="109" customFormat="1" ht="31.15" customHeight="1" spans="1:3">
      <c r="A1" s="114" t="s">
        <v>1365</v>
      </c>
      <c r="B1" s="115"/>
      <c r="C1" s="115"/>
    </row>
    <row r="2" ht="31.5" customHeight="1" spans="1:4">
      <c r="A2" s="116" t="s">
        <v>1366</v>
      </c>
      <c r="B2" s="116"/>
      <c r="C2" s="116"/>
      <c r="D2" s="116"/>
    </row>
    <row r="3" ht="19.5" customHeight="1" spans="1:4">
      <c r="A3" s="117"/>
      <c r="B3" s="118"/>
      <c r="C3" s="119"/>
      <c r="D3" s="120" t="s">
        <v>1079</v>
      </c>
    </row>
    <row r="4" ht="32.1" customHeight="1" spans="1:4">
      <c r="A4" s="121" t="s">
        <v>1367</v>
      </c>
      <c r="B4" s="122" t="s">
        <v>6</v>
      </c>
      <c r="C4" s="121" t="s">
        <v>1368</v>
      </c>
      <c r="D4" s="122" t="s">
        <v>6</v>
      </c>
    </row>
    <row r="5" ht="32.1" customHeight="1" spans="1:4">
      <c r="A5" s="123" t="s">
        <v>1369</v>
      </c>
      <c r="B5" s="124">
        <v>140013</v>
      </c>
      <c r="C5" s="123" t="s">
        <v>1370</v>
      </c>
      <c r="D5" s="124">
        <v>209292</v>
      </c>
    </row>
    <row r="6" ht="32.1" customHeight="1" spans="1:4">
      <c r="A6" s="125" t="s">
        <v>1371</v>
      </c>
      <c r="B6" s="124">
        <v>12554</v>
      </c>
      <c r="C6" s="126" t="s">
        <v>1372</v>
      </c>
      <c r="D6" s="127"/>
    </row>
    <row r="7" ht="32.1" customHeight="1" spans="1:4">
      <c r="A7" s="128" t="s">
        <v>1373</v>
      </c>
      <c r="B7" s="129">
        <v>2854</v>
      </c>
      <c r="C7" s="130" t="s">
        <v>1374</v>
      </c>
      <c r="D7" s="127"/>
    </row>
    <row r="8" ht="32.1" customHeight="1" spans="1:4">
      <c r="A8" s="128" t="s">
        <v>1375</v>
      </c>
      <c r="B8" s="129">
        <v>9700</v>
      </c>
      <c r="C8" s="130" t="s">
        <v>1376</v>
      </c>
      <c r="D8" s="131"/>
    </row>
    <row r="9" ht="32.1" customHeight="1" spans="1:4">
      <c r="A9" s="132" t="s">
        <v>1377</v>
      </c>
      <c r="B9" s="127"/>
      <c r="C9" s="133" t="s">
        <v>1378</v>
      </c>
      <c r="D9" s="131"/>
    </row>
    <row r="10" ht="32.1" customHeight="1" spans="1:4">
      <c r="A10" s="125" t="s">
        <v>1379</v>
      </c>
      <c r="B10" s="127"/>
      <c r="C10" s="126"/>
      <c r="D10" s="127"/>
    </row>
    <row r="11" s="110" customFormat="1" ht="32.1" customHeight="1" spans="1:4">
      <c r="A11" s="134" t="s">
        <v>1380</v>
      </c>
      <c r="B11" s="124">
        <v>30</v>
      </c>
      <c r="C11" s="133"/>
      <c r="D11" s="135"/>
    </row>
    <row r="12" s="111" customFormat="1" ht="32.1" customHeight="1" spans="1:4">
      <c r="A12" s="125" t="s">
        <v>1381</v>
      </c>
      <c r="B12" s="127"/>
      <c r="C12" s="125" t="s">
        <v>1199</v>
      </c>
      <c r="D12" s="131"/>
    </row>
    <row r="13" ht="32.1" customHeight="1" spans="1:4">
      <c r="A13" s="136" t="s">
        <v>1382</v>
      </c>
      <c r="B13" s="131"/>
      <c r="C13" s="137" t="s">
        <v>1383</v>
      </c>
      <c r="D13" s="131"/>
    </row>
    <row r="14" ht="32.1" customHeight="1" spans="1:4">
      <c r="A14" s="136" t="s">
        <v>1384</v>
      </c>
      <c r="B14" s="131"/>
      <c r="C14" s="137" t="s">
        <v>1385</v>
      </c>
      <c r="D14" s="131"/>
    </row>
    <row r="15" ht="32.1" customHeight="1" spans="1:4">
      <c r="A15" s="138" t="s">
        <v>1204</v>
      </c>
      <c r="B15" s="139"/>
      <c r="C15" s="140" t="s">
        <v>1205</v>
      </c>
      <c r="D15" s="124">
        <v>24758</v>
      </c>
    </row>
    <row r="16" ht="32.1" customHeight="1" spans="1:4">
      <c r="A16" s="141" t="s">
        <v>1206</v>
      </c>
      <c r="B16" s="129"/>
      <c r="C16" s="141" t="s">
        <v>1386</v>
      </c>
      <c r="D16" s="129">
        <v>24758</v>
      </c>
    </row>
    <row r="17" ht="32.1" customHeight="1" spans="1:4">
      <c r="A17" s="141" t="s">
        <v>1387</v>
      </c>
      <c r="B17" s="129"/>
      <c r="C17" s="141" t="s">
        <v>1388</v>
      </c>
      <c r="D17" s="129"/>
    </row>
    <row r="18" ht="32.1" customHeight="1" spans="1:4">
      <c r="A18" s="142" t="s">
        <v>1217</v>
      </c>
      <c r="B18" s="124">
        <v>81558</v>
      </c>
      <c r="C18" s="142" t="s">
        <v>1218</v>
      </c>
      <c r="D18" s="129"/>
    </row>
    <row r="19" ht="32.1" customHeight="1" spans="1:4">
      <c r="A19" s="141" t="s">
        <v>1389</v>
      </c>
      <c r="B19" s="129">
        <v>81558</v>
      </c>
      <c r="C19" s="141"/>
      <c r="D19" s="129"/>
    </row>
    <row r="20" ht="32.1" customHeight="1" spans="1:4">
      <c r="A20" s="142" t="s">
        <v>1390</v>
      </c>
      <c r="B20" s="143"/>
      <c r="C20" s="142" t="s">
        <v>1391</v>
      </c>
      <c r="D20" s="129"/>
    </row>
    <row r="21" ht="32.1" customHeight="1" spans="1:4">
      <c r="A21" s="141" t="s">
        <v>1373</v>
      </c>
      <c r="B21" s="129"/>
      <c r="C21" s="141" t="s">
        <v>1374</v>
      </c>
      <c r="D21" s="129"/>
    </row>
    <row r="22" ht="32.1" customHeight="1" spans="1:4">
      <c r="A22" s="141" t="s">
        <v>1375</v>
      </c>
      <c r="B22" s="129"/>
      <c r="C22" s="141" t="s">
        <v>1376</v>
      </c>
      <c r="D22" s="129"/>
    </row>
    <row r="23" ht="32.1" customHeight="1" spans="1:4">
      <c r="A23" s="142" t="s">
        <v>1392</v>
      </c>
      <c r="B23" s="143"/>
      <c r="C23" s="142" t="s">
        <v>1393</v>
      </c>
      <c r="D23" s="129"/>
    </row>
    <row r="24" ht="32.1" customHeight="1" spans="1:4">
      <c r="A24" s="144"/>
      <c r="B24" s="129"/>
      <c r="C24" s="142" t="s">
        <v>1394</v>
      </c>
      <c r="D24" s="129"/>
    </row>
    <row r="25" ht="32.1" customHeight="1" spans="1:4">
      <c r="A25" s="144"/>
      <c r="B25" s="129"/>
      <c r="C25" s="142" t="s">
        <v>1395</v>
      </c>
      <c r="D25" s="143">
        <v>105</v>
      </c>
    </row>
    <row r="26" ht="32.1" customHeight="1" spans="1:4">
      <c r="A26" s="145" t="s">
        <v>1396</v>
      </c>
      <c r="B26" s="124">
        <f>SUM(B5+B6+B11+B18)</f>
        <v>234155</v>
      </c>
      <c r="C26" s="145" t="s">
        <v>1397</v>
      </c>
      <c r="D26" s="124">
        <f>SUM(D5+D15+D25)</f>
        <v>234155</v>
      </c>
    </row>
  </sheetData>
  <mergeCells count="1">
    <mergeCell ref="A2:D2"/>
  </mergeCells>
  <printOptions horizontalCentered="1"/>
  <pageMargins left="0.551181102362205" right="0.551181102362205" top="0.43" bottom="0.393700787401575" header="0.86" footer="0.15748031496063"/>
  <pageSetup paperSize="9" scale="81" firstPageNumber="126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workbookViewId="0">
      <selection activeCell="A6" sqref="A6"/>
    </sheetView>
  </sheetViews>
  <sheetFormatPr defaultColWidth="39.25" defaultRowHeight="14.25" outlineLevelCol="1"/>
  <cols>
    <col min="1" max="1" width="57.375" style="99" customWidth="1"/>
    <col min="2" max="2" width="25.25" style="99" customWidth="1"/>
    <col min="3" max="16384" width="39.25" style="99"/>
  </cols>
  <sheetData>
    <row r="1" ht="24.6" customHeight="1" spans="1:1">
      <c r="A1" s="100" t="s">
        <v>1398</v>
      </c>
    </row>
    <row r="2" ht="39.6" customHeight="1" spans="1:2">
      <c r="A2" s="101" t="s">
        <v>1399</v>
      </c>
      <c r="B2" s="101"/>
    </row>
    <row r="3" ht="41.25" customHeight="1" spans="1:2">
      <c r="A3" s="102"/>
      <c r="B3" s="103" t="s">
        <v>1079</v>
      </c>
    </row>
    <row r="4" ht="41.25" customHeight="1" spans="1:2">
      <c r="A4" s="104" t="s">
        <v>3</v>
      </c>
      <c r="B4" s="104" t="s">
        <v>6</v>
      </c>
    </row>
    <row r="5" ht="41.25" customHeight="1" spans="1:2">
      <c r="A5" s="105" t="s">
        <v>1084</v>
      </c>
      <c r="B5" s="106">
        <f>SUM(B6:B12)</f>
        <v>12554</v>
      </c>
    </row>
    <row r="6" ht="41.25" customHeight="1" spans="1:2">
      <c r="A6" s="107" t="s">
        <v>1400</v>
      </c>
      <c r="B6" s="108">
        <v>4</v>
      </c>
    </row>
    <row r="7" ht="41.25" customHeight="1" spans="1:2">
      <c r="A7" s="107" t="s">
        <v>1401</v>
      </c>
      <c r="B7" s="108">
        <v>21</v>
      </c>
    </row>
    <row r="8" ht="41.25" customHeight="1" spans="1:2">
      <c r="A8" s="107" t="s">
        <v>1402</v>
      </c>
      <c r="B8" s="108">
        <v>672</v>
      </c>
    </row>
    <row r="9" ht="41.25" customHeight="1" spans="1:2">
      <c r="A9" s="107" t="s">
        <v>1403</v>
      </c>
      <c r="B9" s="108">
        <v>111</v>
      </c>
    </row>
    <row r="10" ht="41.25" customHeight="1" spans="1:2">
      <c r="A10" s="107" t="s">
        <v>1404</v>
      </c>
      <c r="B10" s="108">
        <v>-16</v>
      </c>
    </row>
    <row r="11" ht="41.25" customHeight="1" spans="1:2">
      <c r="A11" s="107" t="s">
        <v>1405</v>
      </c>
      <c r="B11" s="108">
        <v>2062</v>
      </c>
    </row>
    <row r="12" ht="41.25" customHeight="1" spans="1:2">
      <c r="A12" s="107" t="s">
        <v>1406</v>
      </c>
      <c r="B12" s="108">
        <v>9700</v>
      </c>
    </row>
  </sheetData>
  <mergeCells count="1">
    <mergeCell ref="A2:B2"/>
  </mergeCells>
  <printOptions horizontalCentered="1"/>
  <pageMargins left="0.551181102362205" right="0.551181102362205" top="0.669291338582677" bottom="0.393700787401575" header="1.08" footer="0.15748031496063"/>
  <pageSetup paperSize="9" firstPageNumber="126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opLeftCell="A7" workbookViewId="0">
      <selection activeCell="B17" sqref="B17"/>
    </sheetView>
  </sheetViews>
  <sheetFormatPr defaultColWidth="28.5" defaultRowHeight="14.25" outlineLevelCol="4"/>
  <cols>
    <col min="1" max="1" width="52.25" style="43" customWidth="1"/>
    <col min="2" max="4" width="14.75" style="43" customWidth="1"/>
    <col min="5" max="5" width="14.125" style="43" customWidth="1"/>
    <col min="6" max="16384" width="28.5" style="43"/>
  </cols>
  <sheetData>
    <row r="1" ht="27" customHeight="1" spans="1:1">
      <c r="A1" s="45" t="s">
        <v>1407</v>
      </c>
    </row>
    <row r="2" ht="30.75" customHeight="1" spans="1:5">
      <c r="A2" s="46" t="s">
        <v>1408</v>
      </c>
      <c r="B2" s="46"/>
      <c r="C2" s="46"/>
      <c r="D2" s="46"/>
      <c r="E2" s="46"/>
    </row>
    <row r="3" ht="22.5" customHeight="1" spans="1:5">
      <c r="A3" s="84"/>
      <c r="B3" s="85"/>
      <c r="E3" s="86" t="s">
        <v>2</v>
      </c>
    </row>
    <row r="4" ht="33.75" customHeight="1" spans="1:5">
      <c r="A4" s="87" t="s">
        <v>1409</v>
      </c>
      <c r="B4" s="52" t="s">
        <v>4</v>
      </c>
      <c r="C4" s="52" t="s">
        <v>5</v>
      </c>
      <c r="D4" s="52" t="s">
        <v>6</v>
      </c>
      <c r="E4" s="36" t="s">
        <v>7</v>
      </c>
    </row>
    <row r="5" ht="33.75" customHeight="1" spans="1:5">
      <c r="A5" s="88" t="s">
        <v>1410</v>
      </c>
      <c r="B5" s="89">
        <v>184</v>
      </c>
      <c r="C5" s="89">
        <v>184</v>
      </c>
      <c r="D5" s="89">
        <v>286</v>
      </c>
      <c r="E5" s="33">
        <f>D5/C5*100</f>
        <v>155.4</v>
      </c>
    </row>
    <row r="6" s="42" customFormat="1" ht="33.75" customHeight="1" spans="1:5">
      <c r="A6" s="90" t="s">
        <v>1411</v>
      </c>
      <c r="B6" s="91"/>
      <c r="C6" s="92"/>
      <c r="D6" s="92"/>
      <c r="E6" s="33"/>
    </row>
    <row r="7" ht="33.75" customHeight="1" spans="1:5">
      <c r="A7" s="90" t="s">
        <v>1412</v>
      </c>
      <c r="B7" s="91"/>
      <c r="C7" s="93"/>
      <c r="D7" s="93"/>
      <c r="E7" s="35"/>
    </row>
    <row r="8" ht="33.75" customHeight="1" spans="1:5">
      <c r="A8" s="90" t="s">
        <v>1413</v>
      </c>
      <c r="B8" s="91"/>
      <c r="C8" s="93"/>
      <c r="D8" s="93"/>
      <c r="E8" s="35"/>
    </row>
    <row r="9" ht="33.75" customHeight="1" spans="1:5">
      <c r="A9" s="90" t="s">
        <v>1414</v>
      </c>
      <c r="B9" s="91"/>
      <c r="C9" s="93"/>
      <c r="D9" s="93"/>
      <c r="E9" s="35"/>
    </row>
    <row r="10" ht="33.75" customHeight="1" spans="1:5">
      <c r="A10" s="90" t="s">
        <v>1415</v>
      </c>
      <c r="B10" s="91"/>
      <c r="C10" s="93"/>
      <c r="D10" s="93"/>
      <c r="E10" s="35"/>
    </row>
    <row r="11" ht="33.75" customHeight="1" spans="1:5">
      <c r="A11" s="90" t="s">
        <v>1416</v>
      </c>
      <c r="B11" s="91"/>
      <c r="C11" s="93"/>
      <c r="D11" s="93"/>
      <c r="E11" s="35"/>
    </row>
    <row r="12" ht="33.75" customHeight="1" spans="1:5">
      <c r="A12" s="94" t="s">
        <v>1417</v>
      </c>
      <c r="B12" s="91"/>
      <c r="C12" s="93"/>
      <c r="D12" s="93"/>
      <c r="E12" s="35"/>
    </row>
    <row r="13" ht="33.75" customHeight="1" spans="1:5">
      <c r="A13" s="90" t="s">
        <v>1418</v>
      </c>
      <c r="B13" s="95">
        <v>184</v>
      </c>
      <c r="C13" s="95">
        <v>184</v>
      </c>
      <c r="D13" s="95">
        <v>286</v>
      </c>
      <c r="E13" s="35">
        <f>D13/C13*100</f>
        <v>155.4</v>
      </c>
    </row>
    <row r="14" ht="33.75" customHeight="1" spans="1:5">
      <c r="A14" s="88" t="s">
        <v>1419</v>
      </c>
      <c r="B14" s="89">
        <v>123</v>
      </c>
      <c r="C14" s="89">
        <v>123</v>
      </c>
      <c r="D14" s="89">
        <v>77</v>
      </c>
      <c r="E14" s="33">
        <f>D14/C14*100</f>
        <v>62.6</v>
      </c>
    </row>
    <row r="15" ht="33.75" customHeight="1" spans="1:5">
      <c r="A15" s="90" t="s">
        <v>1420</v>
      </c>
      <c r="B15" s="91"/>
      <c r="C15" s="93"/>
      <c r="D15" s="95">
        <v>10</v>
      </c>
      <c r="E15" s="35"/>
    </row>
    <row r="16" ht="33.75" customHeight="1" spans="1:5">
      <c r="A16" s="90" t="s">
        <v>1421</v>
      </c>
      <c r="B16" s="91"/>
      <c r="C16" s="91"/>
      <c r="D16" s="95">
        <v>67</v>
      </c>
      <c r="E16" s="35"/>
    </row>
    <row r="17" ht="33.75" customHeight="1" spans="1:5">
      <c r="A17" s="90" t="s">
        <v>1422</v>
      </c>
      <c r="B17" s="95">
        <v>123</v>
      </c>
      <c r="C17" s="95">
        <v>123</v>
      </c>
      <c r="D17" s="93"/>
      <c r="E17" s="35"/>
    </row>
    <row r="18" ht="33.75" customHeight="1" spans="1:5">
      <c r="A18" s="88" t="s">
        <v>1423</v>
      </c>
      <c r="B18" s="89">
        <v>193</v>
      </c>
      <c r="C18" s="89">
        <v>193</v>
      </c>
      <c r="D18" s="89">
        <v>138</v>
      </c>
      <c r="E18" s="96">
        <f>D18/C18*100</f>
        <v>71.5</v>
      </c>
    </row>
    <row r="19" ht="33.75" customHeight="1" spans="1:5">
      <c r="A19" s="90"/>
      <c r="B19" s="91"/>
      <c r="C19" s="93"/>
      <c r="D19" s="93"/>
      <c r="E19" s="35"/>
    </row>
    <row r="20" ht="33.75" customHeight="1" spans="1:5">
      <c r="A20" s="97"/>
      <c r="B20" s="91"/>
      <c r="C20" s="93"/>
      <c r="D20" s="93"/>
      <c r="E20" s="35"/>
    </row>
    <row r="21" ht="33.75" customHeight="1" spans="1:5">
      <c r="A21" s="98" t="s">
        <v>1424</v>
      </c>
      <c r="B21" s="89">
        <f>B5+B14+B18</f>
        <v>500</v>
      </c>
      <c r="C21" s="89">
        <f t="shared" ref="C21:D21" si="0">C5+C14+C18</f>
        <v>500</v>
      </c>
      <c r="D21" s="89">
        <f t="shared" si="0"/>
        <v>501</v>
      </c>
      <c r="E21" s="33">
        <f>D21/C21*100</f>
        <v>100.2</v>
      </c>
    </row>
  </sheetData>
  <mergeCells count="1">
    <mergeCell ref="A2:E2"/>
  </mergeCells>
  <printOptions horizontalCentered="1"/>
  <pageMargins left="0.551181102362205" right="0.551181102362205" top="0.275590551181102" bottom="0.393700787401575" header="0.590551181102362" footer="0.15748031496063"/>
  <pageSetup paperSize="9" scale="84" firstPageNumber="126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6"/>
  <sheetViews>
    <sheetView workbookViewId="0">
      <selection activeCell="A13" sqref="A13"/>
    </sheetView>
  </sheetViews>
  <sheetFormatPr defaultColWidth="23.25" defaultRowHeight="14.25" outlineLevelCol="4"/>
  <cols>
    <col min="1" max="1" width="53.25" style="44" customWidth="1"/>
    <col min="2" max="5" width="14.25" style="44" customWidth="1"/>
    <col min="6" max="16384" width="23.25" style="44"/>
  </cols>
  <sheetData>
    <row r="1" ht="27.75" customHeight="1" spans="1:1">
      <c r="A1" s="45" t="s">
        <v>1425</v>
      </c>
    </row>
    <row r="2" ht="36" customHeight="1" spans="1:5">
      <c r="A2" s="46" t="s">
        <v>1426</v>
      </c>
      <c r="B2" s="46"/>
      <c r="C2" s="46"/>
      <c r="D2" s="46"/>
      <c r="E2" s="46"/>
    </row>
    <row r="3" ht="24.75" customHeight="1" spans="1:5">
      <c r="A3" s="47"/>
      <c r="B3" s="48"/>
      <c r="E3" s="49" t="s">
        <v>2</v>
      </c>
    </row>
    <row r="4" ht="33.75" customHeight="1" spans="1:5">
      <c r="A4" s="50" t="s">
        <v>1427</v>
      </c>
      <c r="B4" s="52" t="s">
        <v>4</v>
      </c>
      <c r="C4" s="52" t="s">
        <v>5</v>
      </c>
      <c r="D4" s="52" t="s">
        <v>6</v>
      </c>
      <c r="E4" s="36" t="s">
        <v>7</v>
      </c>
    </row>
    <row r="5" s="41" customFormat="1" ht="33.75" customHeight="1" spans="1:5">
      <c r="A5" s="68" t="s">
        <v>1428</v>
      </c>
      <c r="B5" s="69"/>
      <c r="C5" s="70"/>
      <c r="D5" s="70"/>
      <c r="E5" s="70"/>
    </row>
    <row r="6" s="41" customFormat="1" ht="33.75" customHeight="1" spans="1:5">
      <c r="A6" s="71" t="s">
        <v>1429</v>
      </c>
      <c r="B6" s="72"/>
      <c r="C6" s="70"/>
      <c r="D6" s="70"/>
      <c r="E6" s="70"/>
    </row>
    <row r="7" s="41" customFormat="1" ht="33.75" customHeight="1" spans="1:5">
      <c r="A7" s="71" t="s">
        <v>1430</v>
      </c>
      <c r="B7" s="73"/>
      <c r="C7" s="74"/>
      <c r="D7" s="74"/>
      <c r="E7" s="75"/>
    </row>
    <row r="8" s="41" customFormat="1" ht="33.75" customHeight="1" spans="1:5">
      <c r="A8" s="76" t="s">
        <v>1431</v>
      </c>
      <c r="B8" s="73"/>
      <c r="C8" s="74"/>
      <c r="D8" s="74"/>
      <c r="E8" s="70"/>
    </row>
    <row r="9" s="41" customFormat="1" ht="33.75" customHeight="1" spans="1:5">
      <c r="A9" s="71" t="s">
        <v>1432</v>
      </c>
      <c r="B9" s="73">
        <v>500</v>
      </c>
      <c r="C9" s="77"/>
      <c r="D9" s="74"/>
      <c r="E9" s="70"/>
    </row>
    <row r="10" s="41" customFormat="1" ht="33.75" customHeight="1" spans="1:5">
      <c r="A10" s="71" t="s">
        <v>1433</v>
      </c>
      <c r="B10" s="73">
        <v>500</v>
      </c>
      <c r="C10" s="74"/>
      <c r="D10" s="74"/>
      <c r="E10" s="70"/>
    </row>
    <row r="11" s="42" customFormat="1" ht="33.75" customHeight="1" spans="1:5">
      <c r="A11" s="71" t="s">
        <v>1434</v>
      </c>
      <c r="B11" s="73"/>
      <c r="C11" s="78"/>
      <c r="D11" s="78"/>
      <c r="E11" s="60"/>
    </row>
    <row r="12" s="43" customFormat="1" ht="33.75" customHeight="1" spans="1:5">
      <c r="A12" s="71" t="s">
        <v>1435</v>
      </c>
      <c r="B12" s="73"/>
      <c r="C12" s="79"/>
      <c r="D12" s="79"/>
      <c r="E12" s="80"/>
    </row>
    <row r="13" s="42" customFormat="1" ht="33.75" customHeight="1" spans="1:5">
      <c r="A13" s="71"/>
      <c r="B13" s="73"/>
      <c r="C13" s="78"/>
      <c r="D13" s="78"/>
      <c r="E13" s="60"/>
    </row>
    <row r="14" s="42" customFormat="1" ht="33.75" customHeight="1" spans="1:5">
      <c r="A14" s="58" t="s">
        <v>1436</v>
      </c>
      <c r="B14" s="81">
        <v>500</v>
      </c>
      <c r="C14" s="82"/>
      <c r="D14" s="82"/>
      <c r="E14" s="83"/>
    </row>
    <row r="15" s="42" customFormat="1" spans="1:2">
      <c r="A15" s="43"/>
      <c r="B15" s="61"/>
    </row>
    <row r="16" s="42" customFormat="1" spans="1:2">
      <c r="A16" s="43"/>
      <c r="B16" s="61"/>
    </row>
    <row r="17" s="42" customFormat="1" spans="1:2">
      <c r="A17" s="43"/>
      <c r="B17" s="61"/>
    </row>
    <row r="18" s="42" customFormat="1" spans="1:2">
      <c r="A18" s="43"/>
      <c r="B18" s="61"/>
    </row>
    <row r="19" s="42" customFormat="1" spans="1:2">
      <c r="A19" s="43"/>
      <c r="B19" s="61"/>
    </row>
    <row r="20" s="42" customFormat="1" spans="1:2">
      <c r="A20" s="43"/>
      <c r="B20" s="61"/>
    </row>
    <row r="21" s="43" customFormat="1" spans="2:2">
      <c r="B21" s="63"/>
    </row>
    <row r="22" s="42" customFormat="1" spans="1:2">
      <c r="A22" s="43"/>
      <c r="B22" s="63"/>
    </row>
    <row r="23" s="42" customFormat="1" spans="1:2">
      <c r="A23" s="43"/>
      <c r="B23" s="63"/>
    </row>
    <row r="24" s="43" customFormat="1" spans="2:2">
      <c r="B24" s="63"/>
    </row>
    <row r="25" s="42" customFormat="1" spans="1:2">
      <c r="A25" s="43"/>
      <c r="B25" s="63"/>
    </row>
    <row r="26" s="42" customFormat="1" spans="1:2">
      <c r="A26" s="43"/>
      <c r="B26" s="63"/>
    </row>
    <row r="27" s="42" customFormat="1" spans="1:2">
      <c r="A27" s="43"/>
      <c r="B27" s="63"/>
    </row>
    <row r="28" s="43" customFormat="1" spans="2:2">
      <c r="B28" s="61"/>
    </row>
    <row r="29" s="42" customFormat="1" spans="1:2">
      <c r="A29" s="43"/>
      <c r="B29" s="61"/>
    </row>
    <row r="30" s="42" customFormat="1" spans="1:2">
      <c r="A30" s="43"/>
      <c r="B30" s="61"/>
    </row>
    <row r="31" s="43" customFormat="1" spans="1:2">
      <c r="A31" s="64"/>
      <c r="B31" s="61"/>
    </row>
    <row r="32" s="43" customFormat="1" spans="2:2">
      <c r="B32" s="61"/>
    </row>
    <row r="33" s="43" customFormat="1" spans="2:2">
      <c r="B33" s="61"/>
    </row>
    <row r="34" s="42" customFormat="1" spans="1:2">
      <c r="A34" s="43"/>
      <c r="B34" s="61"/>
    </row>
    <row r="35" s="42" customFormat="1" spans="1:2">
      <c r="A35" s="43"/>
      <c r="B35" s="61"/>
    </row>
    <row r="36" s="42" customFormat="1" spans="1:2">
      <c r="A36" s="43"/>
      <c r="B36" s="61"/>
    </row>
    <row r="37" spans="1:2">
      <c r="A37" s="65"/>
      <c r="B37" s="66"/>
    </row>
    <row r="38" spans="2:2">
      <c r="B38" s="66"/>
    </row>
    <row r="39" spans="2:2">
      <c r="B39" s="67"/>
    </row>
    <row r="40" spans="2:2">
      <c r="B40" s="67"/>
    </row>
    <row r="41" spans="2:2">
      <c r="B41" s="66"/>
    </row>
    <row r="42" spans="2:2">
      <c r="B42" s="67"/>
    </row>
    <row r="43" spans="1:2">
      <c r="A43" s="65"/>
      <c r="B43" s="66"/>
    </row>
    <row r="44" spans="2:2">
      <c r="B44" s="66"/>
    </row>
    <row r="45" spans="2:2">
      <c r="B45" s="67"/>
    </row>
    <row r="46" spans="2:2">
      <c r="B46" s="67"/>
    </row>
  </sheetData>
  <mergeCells count="1">
    <mergeCell ref="A2:E2"/>
  </mergeCells>
  <printOptions horizontalCentered="1"/>
  <pageMargins left="0.551181102362205" right="0.551181102362205" top="0.275590551181102" bottom="0.393700787401575" header="0.590551181102362" footer="0.15748031496063"/>
  <pageSetup paperSize="9" scale="84" firstPageNumber="126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5"/>
  <sheetViews>
    <sheetView showZeros="0" workbookViewId="0">
      <selection activeCell="D8" sqref="D8"/>
    </sheetView>
  </sheetViews>
  <sheetFormatPr defaultColWidth="23.25" defaultRowHeight="14.25" outlineLevelCol="3"/>
  <cols>
    <col min="1" max="1" width="39.625" style="44" customWidth="1"/>
    <col min="2" max="2" width="15.625" style="44" customWidth="1"/>
    <col min="3" max="3" width="39.125" style="44" customWidth="1"/>
    <col min="4" max="4" width="15.625" style="44" customWidth="1"/>
    <col min="5" max="16384" width="23.25" style="44"/>
  </cols>
  <sheetData>
    <row r="1" ht="27.75" customHeight="1" spans="1:1">
      <c r="A1" s="45" t="s">
        <v>1437</v>
      </c>
    </row>
    <row r="2" ht="36" customHeight="1" spans="1:4">
      <c r="A2" s="46" t="s">
        <v>1438</v>
      </c>
      <c r="B2" s="46"/>
      <c r="C2" s="46"/>
      <c r="D2" s="46"/>
    </row>
    <row r="3" ht="24.75" customHeight="1" spans="1:4">
      <c r="A3" s="47"/>
      <c r="B3" s="48"/>
      <c r="D3" s="49" t="s">
        <v>1079</v>
      </c>
    </row>
    <row r="4" ht="33.75" customHeight="1" spans="1:4">
      <c r="A4" s="50" t="s">
        <v>1439</v>
      </c>
      <c r="B4" s="51" t="s">
        <v>6</v>
      </c>
      <c r="C4" s="51" t="s">
        <v>1081</v>
      </c>
      <c r="D4" s="52" t="s">
        <v>6</v>
      </c>
    </row>
    <row r="5" s="41" customFormat="1" ht="33.75" customHeight="1" spans="1:4">
      <c r="A5" s="53" t="s">
        <v>1440</v>
      </c>
      <c r="B5" s="54">
        <f>'12.国有资本经营预算收入决算表'!D21</f>
        <v>501</v>
      </c>
      <c r="C5" s="53" t="s">
        <v>1441</v>
      </c>
      <c r="D5" s="54">
        <f>'13.国有资本经营预算支出决算表'!D14</f>
        <v>0</v>
      </c>
    </row>
    <row r="6" s="41" customFormat="1" ht="33.75" customHeight="1" spans="1:4">
      <c r="A6" s="53" t="s">
        <v>1442</v>
      </c>
      <c r="B6" s="54"/>
      <c r="C6" s="53" t="s">
        <v>1443</v>
      </c>
      <c r="D6" s="54">
        <v>0</v>
      </c>
    </row>
    <row r="7" s="41" customFormat="1" ht="33.75" customHeight="1" spans="1:4">
      <c r="A7" s="53" t="s">
        <v>1444</v>
      </c>
      <c r="B7" s="55">
        <v>0</v>
      </c>
      <c r="C7" s="53" t="s">
        <v>1445</v>
      </c>
      <c r="D7" s="54">
        <v>0</v>
      </c>
    </row>
    <row r="8" s="41" customFormat="1" ht="33.75" customHeight="1" spans="1:4">
      <c r="A8" s="53" t="s">
        <v>1446</v>
      </c>
      <c r="B8" s="55">
        <v>0</v>
      </c>
      <c r="C8" s="53" t="s">
        <v>1447</v>
      </c>
      <c r="D8" s="54">
        <v>501</v>
      </c>
    </row>
    <row r="9" s="41" customFormat="1" ht="33.75" customHeight="1" spans="1:4">
      <c r="A9" s="53" t="s">
        <v>1448</v>
      </c>
      <c r="B9" s="55">
        <v>0</v>
      </c>
      <c r="C9" s="53" t="s">
        <v>1449</v>
      </c>
      <c r="D9" s="54">
        <v>0</v>
      </c>
    </row>
    <row r="10" s="42" customFormat="1" ht="33.75" customHeight="1" spans="1:4">
      <c r="A10" s="53" t="s">
        <v>1450</v>
      </c>
      <c r="B10" s="55">
        <v>0</v>
      </c>
      <c r="C10" s="53" t="s">
        <v>1451</v>
      </c>
      <c r="D10" s="54">
        <v>0</v>
      </c>
    </row>
    <row r="11" s="43" customFormat="1" ht="33.75" customHeight="1" spans="1:4">
      <c r="A11" s="53"/>
      <c r="B11" s="56"/>
      <c r="C11" s="53" t="s">
        <v>1452</v>
      </c>
      <c r="D11" s="54">
        <f>B12-SUM(D5:D10)</f>
        <v>0</v>
      </c>
    </row>
    <row r="12" s="42" customFormat="1" ht="33.75" customHeight="1" spans="1:4">
      <c r="A12" s="51" t="s">
        <v>1453</v>
      </c>
      <c r="B12" s="57">
        <f>SUM(B5:B10)</f>
        <v>501</v>
      </c>
      <c r="C12" s="51" t="s">
        <v>1454</v>
      </c>
      <c r="D12" s="57">
        <f>SUM(D5:D11)</f>
        <v>501</v>
      </c>
    </row>
    <row r="13" s="42" customFormat="1" ht="33.75" customHeight="1" spans="1:4">
      <c r="A13" s="58"/>
      <c r="B13" s="59"/>
      <c r="C13" s="60"/>
      <c r="D13" s="60"/>
    </row>
    <row r="14" s="42" customFormat="1" spans="1:2">
      <c r="A14" s="43"/>
      <c r="B14" s="61"/>
    </row>
    <row r="15" s="42" customFormat="1" spans="1:4">
      <c r="A15" s="62"/>
      <c r="B15" s="62"/>
      <c r="C15" s="62"/>
      <c r="D15" s="62"/>
    </row>
    <row r="16" s="42" customFormat="1"/>
    <row r="17" s="42" customFormat="1"/>
    <row r="18" s="42" customFormat="1"/>
    <row r="19" s="42" customFormat="1"/>
    <row r="20" s="43" customFormat="1"/>
    <row r="21" s="42" customFormat="1"/>
    <row r="22" s="42" customFormat="1"/>
    <row r="23" s="43" customFormat="1"/>
    <row r="24" s="42" customFormat="1"/>
    <row r="25" s="42" customFormat="1" spans="1:2">
      <c r="A25" s="43"/>
      <c r="B25" s="63"/>
    </row>
    <row r="26" s="42" customFormat="1" spans="1:2">
      <c r="A26" s="43"/>
      <c r="B26" s="63"/>
    </row>
    <row r="27" s="43" customFormat="1" spans="2:2">
      <c r="B27" s="61"/>
    </row>
    <row r="28" s="42" customFormat="1" spans="1:2">
      <c r="A28" s="43"/>
      <c r="B28" s="61"/>
    </row>
    <row r="29" s="42" customFormat="1" spans="1:2">
      <c r="A29" s="43"/>
      <c r="B29" s="61"/>
    </row>
    <row r="30" s="43" customFormat="1" spans="1:2">
      <c r="A30" s="64"/>
      <c r="B30" s="61"/>
    </row>
    <row r="31" s="43" customFormat="1" spans="2:2">
      <c r="B31" s="61"/>
    </row>
    <row r="32" s="43" customFormat="1" spans="2:2">
      <c r="B32" s="61"/>
    </row>
    <row r="33" s="42" customFormat="1" spans="1:2">
      <c r="A33" s="43"/>
      <c r="B33" s="61"/>
    </row>
    <row r="34" s="42" customFormat="1" spans="1:2">
      <c r="A34" s="43"/>
      <c r="B34" s="61"/>
    </row>
    <row r="35" s="42" customFormat="1" spans="1:2">
      <c r="A35" s="43"/>
      <c r="B35" s="61"/>
    </row>
    <row r="36" spans="1:2">
      <c r="A36" s="65"/>
      <c r="B36" s="66"/>
    </row>
    <row r="37" spans="2:2">
      <c r="B37" s="66"/>
    </row>
    <row r="38" spans="2:2">
      <c r="B38" s="67"/>
    </row>
    <row r="39" spans="2:2">
      <c r="B39" s="67"/>
    </row>
    <row r="40" spans="2:2">
      <c r="B40" s="66"/>
    </row>
    <row r="41" spans="2:2">
      <c r="B41" s="67"/>
    </row>
    <row r="42" spans="1:2">
      <c r="A42" s="65"/>
      <c r="B42" s="66"/>
    </row>
    <row r="43" spans="2:2">
      <c r="B43" s="66"/>
    </row>
    <row r="44" spans="2:2">
      <c r="B44" s="67"/>
    </row>
    <row r="45" spans="2:2">
      <c r="B45" s="67"/>
    </row>
  </sheetData>
  <mergeCells count="2">
    <mergeCell ref="A2:D2"/>
    <mergeCell ref="A15:D15"/>
  </mergeCells>
  <printOptions horizontalCentered="1"/>
  <pageMargins left="0.551181102362205" right="0.551181102362205" top="0.275590551181102" bottom="0.393700787401575" header="0.590551181102362" footer="0.15748031496063"/>
  <pageSetup paperSize="9" scale="84" firstPageNumber="126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D9" sqref="D9"/>
    </sheetView>
  </sheetViews>
  <sheetFormatPr defaultColWidth="10" defaultRowHeight="14.25" outlineLevelCol="7"/>
  <cols>
    <col min="1" max="1" width="42.375" style="15" customWidth="1"/>
    <col min="2" max="5" width="13.625" style="15" customWidth="1"/>
    <col min="6" max="16384" width="10" style="15"/>
  </cols>
  <sheetData>
    <row r="1" s="14" customFormat="1" ht="30.75" customHeight="1" spans="1:4">
      <c r="A1" s="16" t="s">
        <v>1455</v>
      </c>
      <c r="B1" s="17"/>
      <c r="C1" s="18"/>
      <c r="D1" s="18"/>
    </row>
    <row r="2" ht="33" customHeight="1" spans="1:5">
      <c r="A2" s="19" t="s">
        <v>1456</v>
      </c>
      <c r="B2" s="19"/>
      <c r="C2" s="19"/>
      <c r="D2" s="19"/>
      <c r="E2" s="19"/>
    </row>
    <row r="3" ht="27.75" customHeight="1" spans="4:5">
      <c r="D3" s="20" t="s">
        <v>2</v>
      </c>
      <c r="E3" s="20"/>
    </row>
    <row r="4" ht="27.75" customHeight="1" spans="1:5">
      <c r="A4" s="21" t="s">
        <v>1333</v>
      </c>
      <c r="B4" s="21" t="s">
        <v>4</v>
      </c>
      <c r="C4" s="22" t="s">
        <v>5</v>
      </c>
      <c r="D4" s="22" t="s">
        <v>6</v>
      </c>
      <c r="E4" s="36" t="s">
        <v>1457</v>
      </c>
    </row>
    <row r="5" ht="27.75" customHeight="1" spans="1:5">
      <c r="A5" s="23" t="s">
        <v>1458</v>
      </c>
      <c r="B5" s="29"/>
      <c r="C5" s="29"/>
      <c r="D5" s="29"/>
      <c r="E5" s="37"/>
    </row>
    <row r="6" ht="27.75" customHeight="1" spans="1:5">
      <c r="A6" s="23" t="s">
        <v>1459</v>
      </c>
      <c r="B6" s="29"/>
      <c r="C6" s="29"/>
      <c r="D6" s="29"/>
      <c r="E6" s="37"/>
    </row>
    <row r="7" ht="27.75" customHeight="1" spans="1:5">
      <c r="A7" s="23" t="s">
        <v>1460</v>
      </c>
      <c r="B7" s="29"/>
      <c r="C7" s="29"/>
      <c r="D7" s="29"/>
      <c r="E7" s="37"/>
    </row>
    <row r="8" ht="27.75" customHeight="1" spans="1:5">
      <c r="A8" s="23" t="s">
        <v>1461</v>
      </c>
      <c r="B8" s="29"/>
      <c r="C8" s="29"/>
      <c r="D8" s="29"/>
      <c r="E8" s="37"/>
    </row>
    <row r="9" ht="27.75" customHeight="1" spans="1:5">
      <c r="A9" s="23" t="s">
        <v>1462</v>
      </c>
      <c r="B9" s="29"/>
      <c r="C9" s="29"/>
      <c r="D9" s="29"/>
      <c r="E9" s="37"/>
    </row>
    <row r="10" ht="27.75" customHeight="1" spans="1:5">
      <c r="A10" s="23" t="s">
        <v>1463</v>
      </c>
      <c r="B10" s="29"/>
      <c r="C10" s="29"/>
      <c r="D10" s="29"/>
      <c r="E10" s="37"/>
    </row>
    <row r="11" ht="27.75" customHeight="1" spans="1:5">
      <c r="A11" s="23" t="s">
        <v>1464</v>
      </c>
      <c r="B11" s="29"/>
      <c r="C11" s="29"/>
      <c r="D11" s="29"/>
      <c r="E11" s="37"/>
    </row>
    <row r="12" ht="27.75" customHeight="1" spans="1:5">
      <c r="A12" s="23" t="s">
        <v>1465</v>
      </c>
      <c r="B12" s="38">
        <f>SUM(B13:B17)</f>
        <v>15440</v>
      </c>
      <c r="C12" s="38">
        <f>SUM(C13:C17)</f>
        <v>18629</v>
      </c>
      <c r="D12" s="38">
        <f>SUM(D13:D17)</f>
        <v>18083</v>
      </c>
      <c r="E12" s="33">
        <f t="shared" ref="E12:E17" si="0">D12/C12*100</f>
        <v>97.1</v>
      </c>
    </row>
    <row r="13" ht="27.75" customHeight="1" spans="1:5">
      <c r="A13" s="25" t="s">
        <v>1466</v>
      </c>
      <c r="B13" s="39">
        <v>2483</v>
      </c>
      <c r="C13" s="39">
        <v>5228</v>
      </c>
      <c r="D13" s="39">
        <v>7388</v>
      </c>
      <c r="E13" s="35">
        <f t="shared" si="0"/>
        <v>141.3</v>
      </c>
    </row>
    <row r="14" ht="27.75" customHeight="1" spans="1:8">
      <c r="A14" s="25" t="s">
        <v>1467</v>
      </c>
      <c r="B14" s="39">
        <v>12739</v>
      </c>
      <c r="C14" s="39">
        <v>13037</v>
      </c>
      <c r="D14" s="39">
        <v>10452</v>
      </c>
      <c r="E14" s="35">
        <f t="shared" si="0"/>
        <v>80.2</v>
      </c>
      <c r="H14" s="40"/>
    </row>
    <row r="15" ht="27.75" customHeight="1" spans="1:5">
      <c r="A15" s="25" t="s">
        <v>1468</v>
      </c>
      <c r="B15" s="39">
        <v>141</v>
      </c>
      <c r="C15" s="39">
        <v>192</v>
      </c>
      <c r="D15" s="39">
        <v>197</v>
      </c>
      <c r="E15" s="35">
        <f t="shared" si="0"/>
        <v>102.6</v>
      </c>
    </row>
    <row r="16" ht="27.75" customHeight="1" spans="1:5">
      <c r="A16" s="25" t="s">
        <v>1469</v>
      </c>
      <c r="B16" s="39">
        <v>77</v>
      </c>
      <c r="C16" s="39">
        <v>133</v>
      </c>
      <c r="D16" s="39">
        <v>6</v>
      </c>
      <c r="E16" s="35">
        <f t="shared" si="0"/>
        <v>4.5</v>
      </c>
    </row>
    <row r="17" ht="27.75" customHeight="1" spans="1:5">
      <c r="A17" s="25" t="s">
        <v>1189</v>
      </c>
      <c r="B17" s="39"/>
      <c r="C17" s="39">
        <v>39</v>
      </c>
      <c r="D17" s="39">
        <v>40</v>
      </c>
      <c r="E17" s="35">
        <f t="shared" si="0"/>
        <v>102.6</v>
      </c>
    </row>
    <row r="18" ht="27.75" customHeight="1" spans="1:5">
      <c r="A18" s="25"/>
      <c r="B18" s="39"/>
      <c r="C18" s="39"/>
      <c r="D18" s="38"/>
      <c r="E18" s="37"/>
    </row>
    <row r="19" ht="27.75" customHeight="1" spans="1:5">
      <c r="A19" s="22" t="s">
        <v>1470</v>
      </c>
      <c r="B19" s="38">
        <v>15440</v>
      </c>
      <c r="C19" s="38">
        <v>18629</v>
      </c>
      <c r="D19" s="38">
        <v>18083</v>
      </c>
      <c r="E19" s="33">
        <f>D19/C19*100</f>
        <v>97.1</v>
      </c>
    </row>
    <row r="20" ht="20.1" customHeight="1"/>
  </sheetData>
  <mergeCells count="2">
    <mergeCell ref="A2:E2"/>
    <mergeCell ref="D3:E3"/>
  </mergeCells>
  <printOptions horizontalCentered="1"/>
  <pageMargins left="0.551181102362205" right="0.551181102362205" top="0.275590551181102" bottom="0.393700787401575" header="0.590551181102362" footer="0.15748031496063"/>
  <pageSetup paperSize="9" scale="96" firstPageNumber="126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G15" sqref="G15"/>
    </sheetView>
  </sheetViews>
  <sheetFormatPr defaultColWidth="10" defaultRowHeight="14.25" outlineLevelCol="4"/>
  <cols>
    <col min="1" max="1" width="41.625" style="15" customWidth="1"/>
    <col min="2" max="5" width="13.875" style="15" customWidth="1"/>
    <col min="6" max="16384" width="10" style="15"/>
  </cols>
  <sheetData>
    <row r="1" s="14" customFormat="1" ht="30.75" customHeight="1" spans="1:4">
      <c r="A1" s="16" t="s">
        <v>1471</v>
      </c>
      <c r="B1" s="17"/>
      <c r="C1" s="18"/>
      <c r="D1" s="18"/>
    </row>
    <row r="2" ht="33" customHeight="1" spans="1:5">
      <c r="A2" s="19" t="s">
        <v>1472</v>
      </c>
      <c r="B2" s="19"/>
      <c r="C2" s="19"/>
      <c r="D2" s="19"/>
      <c r="E2" s="19"/>
    </row>
    <row r="3" ht="27" customHeight="1" spans="4:5">
      <c r="D3" s="20" t="s">
        <v>2</v>
      </c>
      <c r="E3" s="20"/>
    </row>
    <row r="4" ht="27" customHeight="1" spans="1:5">
      <c r="A4" s="21" t="s">
        <v>1333</v>
      </c>
      <c r="B4" s="21" t="s">
        <v>4</v>
      </c>
      <c r="C4" s="22" t="s">
        <v>5</v>
      </c>
      <c r="D4" s="22" t="s">
        <v>6</v>
      </c>
      <c r="E4" s="31" t="s">
        <v>1457</v>
      </c>
    </row>
    <row r="5" ht="27" customHeight="1" spans="1:5">
      <c r="A5" s="23" t="s">
        <v>1473</v>
      </c>
      <c r="B5" s="29"/>
      <c r="C5" s="29"/>
      <c r="D5" s="29"/>
      <c r="E5" s="32"/>
    </row>
    <row r="6" ht="27" customHeight="1" spans="1:5">
      <c r="A6" s="23" t="s">
        <v>1474</v>
      </c>
      <c r="B6" s="29"/>
      <c r="C6" s="29"/>
      <c r="D6" s="29"/>
      <c r="E6" s="32"/>
    </row>
    <row r="7" ht="27" customHeight="1" spans="1:5">
      <c r="A7" s="23" t="s">
        <v>1475</v>
      </c>
      <c r="B7" s="29"/>
      <c r="C7" s="29"/>
      <c r="D7" s="29"/>
      <c r="E7" s="32"/>
    </row>
    <row r="8" ht="27" customHeight="1" spans="1:5">
      <c r="A8" s="23" t="s">
        <v>1476</v>
      </c>
      <c r="B8" s="29"/>
      <c r="C8" s="29"/>
      <c r="D8" s="29"/>
      <c r="E8" s="32"/>
    </row>
    <row r="9" ht="27" customHeight="1" spans="1:5">
      <c r="A9" s="23" t="s">
        <v>1477</v>
      </c>
      <c r="B9" s="29"/>
      <c r="C9" s="29"/>
      <c r="D9" s="29"/>
      <c r="E9" s="32"/>
    </row>
    <row r="10" ht="27" customHeight="1" spans="1:5">
      <c r="A10" s="23" t="s">
        <v>1478</v>
      </c>
      <c r="B10" s="29"/>
      <c r="C10" s="29"/>
      <c r="D10" s="29"/>
      <c r="E10" s="32"/>
    </row>
    <row r="11" ht="27" customHeight="1" spans="1:5">
      <c r="A11" s="23" t="s">
        <v>1479</v>
      </c>
      <c r="B11" s="29"/>
      <c r="C11" s="29"/>
      <c r="D11" s="29"/>
      <c r="E11" s="32"/>
    </row>
    <row r="12" ht="27" customHeight="1" spans="1:5">
      <c r="A12" s="23" t="s">
        <v>1480</v>
      </c>
      <c r="B12" s="8">
        <f>SUM(B13:B16)</f>
        <v>12602</v>
      </c>
      <c r="C12" s="8">
        <f>SUM(C13:C16)</f>
        <v>12886</v>
      </c>
      <c r="D12" s="8">
        <f>SUM(D13:D16)</f>
        <v>12915</v>
      </c>
      <c r="E12" s="33">
        <f>D12/C12*100</f>
        <v>100.2</v>
      </c>
    </row>
    <row r="13" ht="27" customHeight="1" spans="1:5">
      <c r="A13" s="34" t="s">
        <v>1481</v>
      </c>
      <c r="B13" s="10">
        <v>11452</v>
      </c>
      <c r="C13" s="10">
        <v>11751</v>
      </c>
      <c r="D13" s="10">
        <v>11758</v>
      </c>
      <c r="E13" s="35">
        <f>D13/C13*100</f>
        <v>100.1</v>
      </c>
    </row>
    <row r="14" ht="27" customHeight="1" spans="1:5">
      <c r="A14" s="34" t="s">
        <v>1482</v>
      </c>
      <c r="B14" s="10">
        <v>599</v>
      </c>
      <c r="C14" s="10">
        <v>584</v>
      </c>
      <c r="D14" s="10">
        <v>601</v>
      </c>
      <c r="E14" s="35">
        <f>D14/C14*100</f>
        <v>102.9</v>
      </c>
    </row>
    <row r="15" ht="27" customHeight="1" spans="1:5">
      <c r="A15" s="34" t="s">
        <v>1483</v>
      </c>
      <c r="B15" s="10">
        <v>551</v>
      </c>
      <c r="C15" s="10">
        <v>551</v>
      </c>
      <c r="D15" s="10">
        <v>556</v>
      </c>
      <c r="E15" s="35">
        <f>D15/C15*100</f>
        <v>100.9</v>
      </c>
    </row>
    <row r="16" ht="27" customHeight="1" spans="1:5">
      <c r="A16" s="34" t="s">
        <v>919</v>
      </c>
      <c r="B16" s="10"/>
      <c r="C16" s="10"/>
      <c r="D16" s="10"/>
      <c r="E16" s="35"/>
    </row>
    <row r="17" ht="27" customHeight="1" spans="1:5">
      <c r="A17" s="22" t="s">
        <v>1484</v>
      </c>
      <c r="B17" s="8">
        <v>12602</v>
      </c>
      <c r="C17" s="8">
        <v>12886</v>
      </c>
      <c r="D17" s="8">
        <v>12915</v>
      </c>
      <c r="E17" s="33">
        <v>100.2</v>
      </c>
    </row>
    <row r="18" ht="25.5" customHeight="1"/>
  </sheetData>
  <mergeCells count="2">
    <mergeCell ref="A2:E2"/>
    <mergeCell ref="D3:E3"/>
  </mergeCells>
  <printOptions horizontalCentered="1"/>
  <pageMargins left="0.551181102362205" right="0.551181102362205" top="0.669291338582677" bottom="0.393700787401575" header="0.590551181102362" footer="0.15748031496063"/>
  <pageSetup paperSize="9" scale="96" firstPageNumber="126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showZeros="0" workbookViewId="0">
      <pane xSplit="1" ySplit="4" topLeftCell="B8" activePane="bottomRight" state="frozen"/>
      <selection/>
      <selection pane="topRight"/>
      <selection pane="bottomLeft"/>
      <selection pane="bottomRight" activeCell="D4" sqref="D4"/>
    </sheetView>
  </sheetViews>
  <sheetFormatPr defaultColWidth="10" defaultRowHeight="14.25" outlineLevelCol="3"/>
  <cols>
    <col min="1" max="1" width="33.625" style="15" customWidth="1"/>
    <col min="2" max="2" width="16" style="15" customWidth="1"/>
    <col min="3" max="3" width="34.25" style="15" customWidth="1"/>
    <col min="4" max="4" width="16" style="15" customWidth="1"/>
    <col min="5" max="16384" width="10" style="15"/>
  </cols>
  <sheetData>
    <row r="1" s="14" customFormat="1" ht="30.75" customHeight="1" spans="1:4">
      <c r="A1" s="16" t="s">
        <v>1485</v>
      </c>
      <c r="B1" s="17"/>
      <c r="C1" s="18"/>
      <c r="D1" s="18"/>
    </row>
    <row r="2" ht="33" customHeight="1" spans="1:4">
      <c r="A2" s="19" t="s">
        <v>1486</v>
      </c>
      <c r="B2" s="19"/>
      <c r="C2" s="19"/>
      <c r="D2" s="19"/>
    </row>
    <row r="3" ht="26.25" customHeight="1" spans="4:4">
      <c r="D3" s="20" t="s">
        <v>2</v>
      </c>
    </row>
    <row r="4" ht="54.75" customHeight="1" spans="1:4">
      <c r="A4" s="21" t="s">
        <v>1080</v>
      </c>
      <c r="B4" s="21" t="s">
        <v>6</v>
      </c>
      <c r="C4" s="21" t="s">
        <v>1081</v>
      </c>
      <c r="D4" s="22" t="s">
        <v>6</v>
      </c>
    </row>
    <row r="5" ht="39.95" customHeight="1" spans="1:4">
      <c r="A5" s="23" t="s">
        <v>1487</v>
      </c>
      <c r="B5" s="8">
        <v>18083</v>
      </c>
      <c r="C5" s="23" t="s">
        <v>1488</v>
      </c>
      <c r="D5" s="8">
        <v>12915</v>
      </c>
    </row>
    <row r="6" ht="39.95" customHeight="1" spans="1:4">
      <c r="A6" s="23" t="s">
        <v>1489</v>
      </c>
      <c r="B6" s="8">
        <f>B7+B9</f>
        <v>29849</v>
      </c>
      <c r="C6" s="24" t="s">
        <v>1490</v>
      </c>
      <c r="D6" s="8">
        <v>3</v>
      </c>
    </row>
    <row r="7" ht="39.95" customHeight="1" spans="1:4">
      <c r="A7" s="25" t="s">
        <v>1491</v>
      </c>
      <c r="B7" s="10">
        <v>29848</v>
      </c>
      <c r="C7" s="26" t="s">
        <v>1492</v>
      </c>
      <c r="D7" s="10"/>
    </row>
    <row r="8" ht="39.95" customHeight="1" spans="1:4">
      <c r="A8" s="25" t="s">
        <v>1493</v>
      </c>
      <c r="B8" s="10">
        <v>29848</v>
      </c>
      <c r="C8" s="25" t="s">
        <v>1493</v>
      </c>
      <c r="D8" s="10"/>
    </row>
    <row r="9" ht="39.95" customHeight="1" spans="1:4">
      <c r="A9" s="25" t="s">
        <v>1494</v>
      </c>
      <c r="B9" s="10">
        <v>1</v>
      </c>
      <c r="C9" s="25"/>
      <c r="D9" s="10"/>
    </row>
    <row r="10" ht="39.95" customHeight="1" spans="1:4">
      <c r="A10" s="25" t="s">
        <v>1493</v>
      </c>
      <c r="B10" s="10">
        <v>1</v>
      </c>
      <c r="C10" s="25"/>
      <c r="D10" s="10"/>
    </row>
    <row r="11" ht="39.95" customHeight="1" spans="1:4">
      <c r="A11" s="25"/>
      <c r="B11" s="8"/>
      <c r="C11" s="27"/>
      <c r="D11" s="8"/>
    </row>
    <row r="12" ht="39.95" customHeight="1" spans="1:4">
      <c r="A12" s="22" t="s">
        <v>1495</v>
      </c>
      <c r="B12" s="8">
        <f>SUM(B5:B6)</f>
        <v>47932</v>
      </c>
      <c r="C12" s="22" t="s">
        <v>1496</v>
      </c>
      <c r="D12" s="8">
        <f>SUM(D5:D6)</f>
        <v>12918</v>
      </c>
    </row>
    <row r="13" ht="39.95" customHeight="1" spans="1:4">
      <c r="A13" s="25"/>
      <c r="B13" s="28"/>
      <c r="C13" s="24" t="s">
        <v>1248</v>
      </c>
      <c r="D13" s="8">
        <v>35014</v>
      </c>
    </row>
    <row r="14" ht="39.95" customHeight="1" spans="1:4">
      <c r="A14" s="25"/>
      <c r="B14" s="28"/>
      <c r="C14" s="26" t="s">
        <v>1497</v>
      </c>
      <c r="D14" s="10">
        <v>35014</v>
      </c>
    </row>
    <row r="15" ht="39.95" customHeight="1" spans="1:4">
      <c r="A15" s="23"/>
      <c r="B15" s="29"/>
      <c r="C15" s="29"/>
      <c r="D15" s="29"/>
    </row>
    <row r="26" spans="4:4">
      <c r="D26" s="30"/>
    </row>
  </sheetData>
  <mergeCells count="1">
    <mergeCell ref="A2:D2"/>
  </mergeCells>
  <printOptions horizontalCentered="1"/>
  <pageMargins left="0.551181102362205" right="0.551181102362205" top="0.275590551181102" bottom="0.393700787401575" header="0.590551181102362" footer="0.15748031496063"/>
  <pageSetup paperSize="9" scale="93" firstPageNumber="126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8"/>
  <sheetViews>
    <sheetView topLeftCell="A4" workbookViewId="0">
      <selection activeCell="D18" sqref="D18"/>
    </sheetView>
  </sheetViews>
  <sheetFormatPr defaultColWidth="36.625" defaultRowHeight="13.5" outlineLevelCol="2"/>
  <cols>
    <col min="1" max="1" width="52.125" style="1" customWidth="1"/>
    <col min="2" max="2" width="27.125" style="1" customWidth="1"/>
    <col min="3" max="16384" width="36.625" style="1"/>
  </cols>
  <sheetData>
    <row r="1" ht="24" customHeight="1" spans="1:1">
      <c r="A1" s="2" t="s">
        <v>1498</v>
      </c>
    </row>
    <row r="2" ht="34.5" customHeight="1" spans="1:2">
      <c r="A2" s="3" t="s">
        <v>1499</v>
      </c>
      <c r="B2" s="3"/>
    </row>
    <row r="3" ht="27" customHeight="1" spans="1:2">
      <c r="A3" s="4"/>
      <c r="B3" s="5" t="s">
        <v>1079</v>
      </c>
    </row>
    <row r="4" ht="27" customHeight="1" spans="1:2">
      <c r="A4" s="6" t="s">
        <v>1500</v>
      </c>
      <c r="B4" s="6" t="s">
        <v>1501</v>
      </c>
    </row>
    <row r="5" ht="27" customHeight="1" spans="1:2">
      <c r="A5" s="7" t="s">
        <v>1502</v>
      </c>
      <c r="B5" s="8">
        <f>SUM(B6:B7)</f>
        <v>845775</v>
      </c>
    </row>
    <row r="6" ht="27" customHeight="1" spans="1:2">
      <c r="A6" s="9" t="s">
        <v>1503</v>
      </c>
      <c r="B6" s="10">
        <v>628699</v>
      </c>
    </row>
    <row r="7" ht="27" customHeight="1" spans="1:2">
      <c r="A7" s="9" t="s">
        <v>1504</v>
      </c>
      <c r="B7" s="10">
        <v>217076</v>
      </c>
    </row>
    <row r="8" ht="27" customHeight="1" spans="1:2">
      <c r="A8" s="7" t="s">
        <v>1505</v>
      </c>
      <c r="B8" s="8">
        <f>SUM(B9:B10)</f>
        <v>883178</v>
      </c>
    </row>
    <row r="9" ht="27" customHeight="1" spans="1:2">
      <c r="A9" s="9" t="s">
        <v>1503</v>
      </c>
      <c r="B9" s="10">
        <v>641813</v>
      </c>
    </row>
    <row r="10" ht="27" customHeight="1" spans="1:2">
      <c r="A10" s="9" t="s">
        <v>1504</v>
      </c>
      <c r="B10" s="10">
        <v>241365</v>
      </c>
    </row>
    <row r="11" ht="27" customHeight="1" spans="1:2">
      <c r="A11" s="11" t="s">
        <v>1506</v>
      </c>
      <c r="B11" s="8">
        <f>SUM(B12:B13)</f>
        <v>175158</v>
      </c>
    </row>
    <row r="12" ht="27" customHeight="1" spans="1:2">
      <c r="A12" s="12" t="s">
        <v>1503</v>
      </c>
      <c r="B12" s="10">
        <v>93600</v>
      </c>
    </row>
    <row r="13" ht="27" customHeight="1" spans="1:2">
      <c r="A13" s="12" t="s">
        <v>1504</v>
      </c>
      <c r="B13" s="10">
        <v>81558</v>
      </c>
    </row>
    <row r="14" ht="27" customHeight="1" spans="1:2">
      <c r="A14" s="11" t="s">
        <v>1507</v>
      </c>
      <c r="B14" s="8">
        <f>SUM(B15:B16)</f>
        <v>107558</v>
      </c>
    </row>
    <row r="15" ht="27" customHeight="1" spans="1:2">
      <c r="A15" s="12" t="s">
        <v>1508</v>
      </c>
      <c r="B15" s="10">
        <v>82800</v>
      </c>
    </row>
    <row r="16" ht="27" customHeight="1" spans="1:2">
      <c r="A16" s="12" t="s">
        <v>1509</v>
      </c>
      <c r="B16" s="10">
        <v>24758</v>
      </c>
    </row>
    <row r="17" ht="27" customHeight="1" spans="1:2">
      <c r="A17" s="11" t="s">
        <v>1510</v>
      </c>
      <c r="B17" s="8">
        <f>SUM(B18:B19)</f>
        <v>31423</v>
      </c>
    </row>
    <row r="18" ht="27" customHeight="1" spans="1:2">
      <c r="A18" s="12" t="s">
        <v>1511</v>
      </c>
      <c r="B18" s="10">
        <v>22925</v>
      </c>
    </row>
    <row r="19" ht="27" customHeight="1" spans="1:2">
      <c r="A19" s="12" t="s">
        <v>1512</v>
      </c>
      <c r="B19" s="10">
        <v>8498</v>
      </c>
    </row>
    <row r="20" ht="27" customHeight="1" spans="1:2">
      <c r="A20" s="11" t="s">
        <v>1513</v>
      </c>
      <c r="B20" s="8">
        <f>SUM(B21:B22)</f>
        <v>913375</v>
      </c>
    </row>
    <row r="21" ht="27" customHeight="1" spans="1:3">
      <c r="A21" s="9" t="s">
        <v>1503</v>
      </c>
      <c r="B21" s="10">
        <f>B6+B12-B15</f>
        <v>639499</v>
      </c>
      <c r="C21" s="13"/>
    </row>
    <row r="22" ht="27" customHeight="1" spans="1:2">
      <c r="A22" s="9" t="s">
        <v>1504</v>
      </c>
      <c r="B22" s="10">
        <f>B7+B13-B16</f>
        <v>273876</v>
      </c>
    </row>
    <row r="23" ht="27" customHeight="1" spans="1:2">
      <c r="A23" s="11" t="s">
        <v>1514</v>
      </c>
      <c r="B23" s="8">
        <f>SUM(B24:B25)</f>
        <v>943958</v>
      </c>
    </row>
    <row r="24" ht="27" customHeight="1" spans="1:2">
      <c r="A24" s="9" t="s">
        <v>1503</v>
      </c>
      <c r="B24" s="10">
        <v>648276</v>
      </c>
    </row>
    <row r="25" ht="27" customHeight="1" spans="1:2">
      <c r="A25" s="9" t="s">
        <v>1504</v>
      </c>
      <c r="B25" s="10">
        <v>295682</v>
      </c>
    </row>
    <row r="26" ht="21.95" customHeight="1"/>
    <row r="27" ht="21.95" customHeight="1"/>
    <row r="28" ht="21.95" customHeight="1"/>
  </sheetData>
  <mergeCells count="1">
    <mergeCell ref="A2:B2"/>
  </mergeCells>
  <printOptions horizontalCentered="1"/>
  <pageMargins left="0.551181102362205" right="0.551181102362205" top="0.669291338582677" bottom="0.393700787401575" header="0.590551181102362" footer="0.15748031496063"/>
  <pageSetup paperSize="9" firstPageNumber="126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47"/>
  <sheetViews>
    <sheetView showZeros="0" workbookViewId="0">
      <pane xSplit="1" ySplit="4" topLeftCell="B173" activePane="bottomRight" state="frozen"/>
      <selection/>
      <selection pane="topRight"/>
      <selection pane="bottomLeft"/>
      <selection pane="bottomRight" activeCell="E177" sqref="E177"/>
    </sheetView>
  </sheetViews>
  <sheetFormatPr defaultColWidth="22.875" defaultRowHeight="13.5" outlineLevelCol="4"/>
  <cols>
    <col min="1" max="1" width="47.125" style="274" customWidth="1"/>
    <col min="2" max="2" width="12.125" style="275" customWidth="1"/>
    <col min="3" max="3" width="14" style="275" customWidth="1"/>
    <col min="4" max="4" width="13.875" style="275" customWidth="1"/>
    <col min="5" max="5" width="12.125" style="276" customWidth="1"/>
    <col min="6" max="16384" width="22.875" style="277"/>
  </cols>
  <sheetData>
    <row r="1" s="14" customFormat="1" ht="24.6" customHeight="1" spans="1:5">
      <c r="A1" s="278" t="s">
        <v>36</v>
      </c>
      <c r="B1" s="279"/>
      <c r="C1" s="279"/>
      <c r="D1" s="279"/>
      <c r="E1" s="280"/>
    </row>
    <row r="2" ht="28.5" customHeight="1" spans="1:5">
      <c r="A2" s="281" t="s">
        <v>37</v>
      </c>
      <c r="B2" s="281"/>
      <c r="C2" s="281"/>
      <c r="D2" s="281"/>
      <c r="E2" s="281"/>
    </row>
    <row r="3" ht="18.75" customHeight="1" spans="1:5">
      <c r="A3" s="282"/>
      <c r="B3" s="283"/>
      <c r="C3" s="283"/>
      <c r="D3" s="219" t="s">
        <v>2</v>
      </c>
      <c r="E3" s="219"/>
    </row>
    <row r="4" ht="20.1" customHeight="1" spans="1:5">
      <c r="A4" s="51" t="s">
        <v>3</v>
      </c>
      <c r="B4" s="284" t="s">
        <v>38</v>
      </c>
      <c r="C4" s="284" t="s">
        <v>5</v>
      </c>
      <c r="D4" s="284" t="s">
        <v>6</v>
      </c>
      <c r="E4" s="285" t="s">
        <v>7</v>
      </c>
    </row>
    <row r="5" ht="20.1" customHeight="1" spans="1:5">
      <c r="A5" s="286" t="s">
        <v>39</v>
      </c>
      <c r="B5" s="287">
        <f>B6+B250+B290+B309+B398+B452+B506+B563+B684+B756+B834+B857+B968+B1032+B1098+B1118+B1147+B1157+B1202+B1222+B1275+B1332+B1333+B1336+B1344</f>
        <v>338526</v>
      </c>
      <c r="C5" s="287">
        <f>C6+C250+C290+C309+C398+C452+C506+C563+C684+C756+C834+C857+C968+C1032+C1098+C1118+C1147+C1157+C1202+C1222+C1275+C1332+C1333+C1336+C1344</f>
        <v>465825</v>
      </c>
      <c r="D5" s="287">
        <f>D6+D250+D290+D309+D398+D452+D506+D563+D684+D756+D834+D857+D968+D1032+D1098+D1118+D1147+D1157+D1202+D1222+D1275+D1332+D1333+D1336+D1344</f>
        <v>464987</v>
      </c>
      <c r="E5" s="288">
        <f>D5/C5*100</f>
        <v>99.8</v>
      </c>
    </row>
    <row r="6" ht="20.1" customHeight="1" spans="1:5">
      <c r="A6" s="286" t="s">
        <v>40</v>
      </c>
      <c r="B6" s="289">
        <f>B7+B19+B28+B39+B50+B61+B72+B84+B93+B106+B116+B125+B136+B149+B156+B164+B170+B177+B184+B191+B198+B205+B213+B219+B225+B232+B247</f>
        <v>27667</v>
      </c>
      <c r="C6" s="289">
        <f>C7+C19+C28+C39+C50+C61+C72+C84+C93+C106+C116+C125+C136+C149+C156+C164+C170+C177+C184+C191+C198+C205+C213+C219+C225+C232+C247</f>
        <v>38306</v>
      </c>
      <c r="D6" s="289">
        <f>D7+D19+D28+D39+D50+D61+D72+D84+D93+D106+D116+D125+D136+D149+D156+D164+D170+D177+D184+D191+D198+D205+D213+D219+D225+D232+D247</f>
        <v>38306</v>
      </c>
      <c r="E6" s="290">
        <f t="shared" ref="E6:E11" si="0">D6/C6*100</f>
        <v>100</v>
      </c>
    </row>
    <row r="7" ht="20.1" customHeight="1" spans="1:5">
      <c r="A7" s="286" t="s">
        <v>41</v>
      </c>
      <c r="B7" s="289">
        <f>SUM(B8:B18)</f>
        <v>1237</v>
      </c>
      <c r="C7" s="289">
        <f>SUM(C8:C18)</f>
        <v>1431</v>
      </c>
      <c r="D7" s="289">
        <f>SUM(D8:D18)</f>
        <v>1431</v>
      </c>
      <c r="E7" s="290">
        <f t="shared" si="0"/>
        <v>100</v>
      </c>
    </row>
    <row r="8" ht="20.1" customHeight="1" spans="1:5">
      <c r="A8" s="291" t="s">
        <v>42</v>
      </c>
      <c r="B8" s="289">
        <v>874</v>
      </c>
      <c r="C8" s="289">
        <v>975</v>
      </c>
      <c r="D8" s="289">
        <v>975</v>
      </c>
      <c r="E8" s="290">
        <f t="shared" si="0"/>
        <v>100</v>
      </c>
    </row>
    <row r="9" ht="20.1" customHeight="1" spans="1:5">
      <c r="A9" s="291" t="s">
        <v>43</v>
      </c>
      <c r="B9" s="289">
        <v>30</v>
      </c>
      <c r="C9" s="289">
        <v>83</v>
      </c>
      <c r="D9" s="289">
        <v>83</v>
      </c>
      <c r="E9" s="290">
        <f t="shared" si="0"/>
        <v>100</v>
      </c>
    </row>
    <row r="10" ht="20.1" customHeight="1" spans="1:5">
      <c r="A10" s="291" t="s">
        <v>44</v>
      </c>
      <c r="B10" s="289">
        <v>50</v>
      </c>
      <c r="C10" s="289">
        <v>62</v>
      </c>
      <c r="D10" s="289">
        <v>62</v>
      </c>
      <c r="E10" s="290">
        <f t="shared" si="0"/>
        <v>100</v>
      </c>
    </row>
    <row r="11" ht="20.1" customHeight="1" spans="1:5">
      <c r="A11" s="291" t="s">
        <v>45</v>
      </c>
      <c r="B11" s="289">
        <v>40</v>
      </c>
      <c r="C11" s="289">
        <v>47</v>
      </c>
      <c r="D11" s="289">
        <v>47</v>
      </c>
      <c r="E11" s="290">
        <f t="shared" si="0"/>
        <v>100</v>
      </c>
    </row>
    <row r="12" ht="20.1" customHeight="1" spans="1:5">
      <c r="A12" s="291" t="s">
        <v>46</v>
      </c>
      <c r="B12" s="289">
        <v>0</v>
      </c>
      <c r="C12" s="289">
        <v>0</v>
      </c>
      <c r="D12" s="289">
        <v>0</v>
      </c>
      <c r="E12" s="290"/>
    </row>
    <row r="13" ht="20.1" customHeight="1" spans="1:5">
      <c r="A13" s="291" t="s">
        <v>47</v>
      </c>
      <c r="B13" s="289">
        <v>0</v>
      </c>
      <c r="C13" s="289">
        <v>48</v>
      </c>
      <c r="D13" s="289">
        <v>48</v>
      </c>
      <c r="E13" s="290">
        <f t="shared" ref="E13:E73" si="1">D13/C13*100</f>
        <v>100</v>
      </c>
    </row>
    <row r="14" ht="20.1" customHeight="1" spans="1:5">
      <c r="A14" s="291" t="s">
        <v>48</v>
      </c>
      <c r="B14" s="289">
        <v>0</v>
      </c>
      <c r="C14" s="289">
        <v>0</v>
      </c>
      <c r="D14" s="289">
        <v>0</v>
      </c>
      <c r="E14" s="290"/>
    </row>
    <row r="15" ht="20.1" customHeight="1" spans="1:5">
      <c r="A15" s="291" t="s">
        <v>49</v>
      </c>
      <c r="B15" s="289">
        <v>151</v>
      </c>
      <c r="C15" s="289">
        <v>88</v>
      </c>
      <c r="D15" s="289">
        <v>88</v>
      </c>
      <c r="E15" s="290">
        <f t="shared" si="1"/>
        <v>100</v>
      </c>
    </row>
    <row r="16" ht="20.1" customHeight="1" spans="1:5">
      <c r="A16" s="291" t="s">
        <v>50</v>
      </c>
      <c r="B16" s="289">
        <v>0</v>
      </c>
      <c r="C16" s="289">
        <v>6</v>
      </c>
      <c r="D16" s="289">
        <v>6</v>
      </c>
      <c r="E16" s="290">
        <f t="shared" si="1"/>
        <v>100</v>
      </c>
    </row>
    <row r="17" ht="20.1" customHeight="1" spans="1:5">
      <c r="A17" s="291" t="s">
        <v>51</v>
      </c>
      <c r="B17" s="289">
        <v>12</v>
      </c>
      <c r="C17" s="289">
        <v>26</v>
      </c>
      <c r="D17" s="289">
        <v>26</v>
      </c>
      <c r="E17" s="290">
        <f t="shared" si="1"/>
        <v>100</v>
      </c>
    </row>
    <row r="18" ht="20.1" customHeight="1" spans="1:5">
      <c r="A18" s="291" t="s">
        <v>52</v>
      </c>
      <c r="B18" s="289">
        <v>80</v>
      </c>
      <c r="C18" s="289">
        <v>96</v>
      </c>
      <c r="D18" s="289">
        <v>96</v>
      </c>
      <c r="E18" s="290">
        <f t="shared" si="1"/>
        <v>100</v>
      </c>
    </row>
    <row r="19" ht="20.1" customHeight="1" spans="1:5">
      <c r="A19" s="286" t="s">
        <v>53</v>
      </c>
      <c r="B19" s="289">
        <f>SUM(B20:B27)</f>
        <v>514</v>
      </c>
      <c r="C19" s="289">
        <f>SUM(C20:C27)</f>
        <v>919</v>
      </c>
      <c r="D19" s="289">
        <f>SUM(D20:D27)</f>
        <v>919</v>
      </c>
      <c r="E19" s="290">
        <f t="shared" si="1"/>
        <v>100</v>
      </c>
    </row>
    <row r="20" ht="20.1" customHeight="1" spans="1:5">
      <c r="A20" s="291" t="s">
        <v>42</v>
      </c>
      <c r="B20" s="289">
        <v>379</v>
      </c>
      <c r="C20" s="289">
        <v>655</v>
      </c>
      <c r="D20" s="289">
        <v>655</v>
      </c>
      <c r="E20" s="290">
        <f t="shared" si="1"/>
        <v>100</v>
      </c>
    </row>
    <row r="21" ht="20.1" customHeight="1" spans="1:5">
      <c r="A21" s="291" t="s">
        <v>43</v>
      </c>
      <c r="B21" s="289">
        <v>0</v>
      </c>
      <c r="C21" s="289">
        <v>54</v>
      </c>
      <c r="D21" s="289">
        <v>54</v>
      </c>
      <c r="E21" s="290">
        <f t="shared" si="1"/>
        <v>100</v>
      </c>
    </row>
    <row r="22" ht="20.1" customHeight="1" spans="1:5">
      <c r="A22" s="291" t="s">
        <v>44</v>
      </c>
      <c r="B22" s="289">
        <v>70</v>
      </c>
      <c r="C22" s="289">
        <v>9</v>
      </c>
      <c r="D22" s="289">
        <v>9</v>
      </c>
      <c r="E22" s="290">
        <f t="shared" si="1"/>
        <v>100</v>
      </c>
    </row>
    <row r="23" ht="20.1" customHeight="1" spans="1:5">
      <c r="A23" s="291" t="s">
        <v>54</v>
      </c>
      <c r="B23" s="289">
        <v>40</v>
      </c>
      <c r="C23" s="289">
        <v>43</v>
      </c>
      <c r="D23" s="289">
        <v>43</v>
      </c>
      <c r="E23" s="290">
        <f t="shared" si="1"/>
        <v>100</v>
      </c>
    </row>
    <row r="24" ht="20.1" customHeight="1" spans="1:5">
      <c r="A24" s="291" t="s">
        <v>55</v>
      </c>
      <c r="B24" s="289">
        <v>1</v>
      </c>
      <c r="C24" s="289">
        <v>5</v>
      </c>
      <c r="D24" s="289">
        <v>5</v>
      </c>
      <c r="E24" s="290">
        <f t="shared" si="1"/>
        <v>100</v>
      </c>
    </row>
    <row r="25" ht="20.1" customHeight="1" spans="1:5">
      <c r="A25" s="291" t="s">
        <v>56</v>
      </c>
      <c r="B25" s="289">
        <v>0</v>
      </c>
      <c r="C25" s="289">
        <v>0</v>
      </c>
      <c r="D25" s="289">
        <v>0</v>
      </c>
      <c r="E25" s="290"/>
    </row>
    <row r="26" ht="20.1" customHeight="1" spans="1:5">
      <c r="A26" s="291" t="s">
        <v>51</v>
      </c>
      <c r="B26" s="289">
        <v>24</v>
      </c>
      <c r="C26" s="289">
        <v>6</v>
      </c>
      <c r="D26" s="289">
        <v>6</v>
      </c>
      <c r="E26" s="290">
        <f t="shared" si="1"/>
        <v>100</v>
      </c>
    </row>
    <row r="27" ht="20.1" customHeight="1" spans="1:5">
      <c r="A27" s="291" t="s">
        <v>57</v>
      </c>
      <c r="B27" s="289">
        <v>0</v>
      </c>
      <c r="C27" s="289">
        <v>147</v>
      </c>
      <c r="D27" s="289">
        <v>147</v>
      </c>
      <c r="E27" s="290">
        <f t="shared" si="1"/>
        <v>100</v>
      </c>
    </row>
    <row r="28" ht="20.1" customHeight="1" spans="1:5">
      <c r="A28" s="286" t="s">
        <v>58</v>
      </c>
      <c r="B28" s="289">
        <f>SUM(B29:B38)</f>
        <v>12892</v>
      </c>
      <c r="C28" s="289">
        <f>SUM(C29:C38)</f>
        <v>17406</v>
      </c>
      <c r="D28" s="289">
        <f>SUM(D29:D38)</f>
        <v>17406</v>
      </c>
      <c r="E28" s="290">
        <f t="shared" si="1"/>
        <v>100</v>
      </c>
    </row>
    <row r="29" ht="20.1" customHeight="1" spans="1:5">
      <c r="A29" s="291" t="s">
        <v>42</v>
      </c>
      <c r="B29" s="289">
        <v>10263</v>
      </c>
      <c r="C29" s="289">
        <v>12372</v>
      </c>
      <c r="D29" s="289">
        <v>12372</v>
      </c>
      <c r="E29" s="290">
        <f t="shared" si="1"/>
        <v>100</v>
      </c>
    </row>
    <row r="30" ht="20.1" customHeight="1" spans="1:5">
      <c r="A30" s="291" t="s">
        <v>43</v>
      </c>
      <c r="B30" s="289">
        <v>32</v>
      </c>
      <c r="C30" s="289">
        <v>1113</v>
      </c>
      <c r="D30" s="289">
        <v>1113</v>
      </c>
      <c r="E30" s="290">
        <f t="shared" si="1"/>
        <v>100</v>
      </c>
    </row>
    <row r="31" ht="20.1" customHeight="1" spans="1:5">
      <c r="A31" s="291" t="s">
        <v>44</v>
      </c>
      <c r="B31" s="289">
        <v>857</v>
      </c>
      <c r="C31" s="289">
        <v>1642</v>
      </c>
      <c r="D31" s="289">
        <v>1642</v>
      </c>
      <c r="E31" s="290">
        <f t="shared" si="1"/>
        <v>100</v>
      </c>
    </row>
    <row r="32" ht="20.1" customHeight="1" spans="1:5">
      <c r="A32" s="291" t="s">
        <v>59</v>
      </c>
      <c r="B32" s="289">
        <v>0</v>
      </c>
      <c r="C32" s="289">
        <v>23</v>
      </c>
      <c r="D32" s="289">
        <v>23</v>
      </c>
      <c r="E32" s="290">
        <f t="shared" si="1"/>
        <v>100</v>
      </c>
    </row>
    <row r="33" ht="20.1" customHeight="1" spans="1:5">
      <c r="A33" s="291" t="s">
        <v>60</v>
      </c>
      <c r="B33" s="289">
        <v>0</v>
      </c>
      <c r="C33" s="289">
        <v>64</v>
      </c>
      <c r="D33" s="289">
        <v>64</v>
      </c>
      <c r="E33" s="290">
        <f t="shared" si="1"/>
        <v>100</v>
      </c>
    </row>
    <row r="34" ht="20.1" customHeight="1" spans="1:5">
      <c r="A34" s="291" t="s">
        <v>61</v>
      </c>
      <c r="B34" s="289">
        <v>0</v>
      </c>
      <c r="C34" s="289">
        <v>81</v>
      </c>
      <c r="D34" s="289">
        <v>81</v>
      </c>
      <c r="E34" s="290">
        <f t="shared" si="1"/>
        <v>100</v>
      </c>
    </row>
    <row r="35" ht="20.1" customHeight="1" spans="1:5">
      <c r="A35" s="291" t="s">
        <v>62</v>
      </c>
      <c r="B35" s="289">
        <v>196</v>
      </c>
      <c r="C35" s="289">
        <v>298</v>
      </c>
      <c r="D35" s="289">
        <v>298</v>
      </c>
      <c r="E35" s="290">
        <f t="shared" si="1"/>
        <v>100</v>
      </c>
    </row>
    <row r="36" ht="20.1" customHeight="1" spans="1:5">
      <c r="A36" s="291" t="s">
        <v>63</v>
      </c>
      <c r="B36" s="289">
        <v>0</v>
      </c>
      <c r="C36" s="289">
        <v>0</v>
      </c>
      <c r="D36" s="289">
        <v>0</v>
      </c>
      <c r="E36" s="290"/>
    </row>
    <row r="37" ht="20.1" customHeight="1" spans="1:5">
      <c r="A37" s="291" t="s">
        <v>51</v>
      </c>
      <c r="B37" s="289">
        <v>1474</v>
      </c>
      <c r="C37" s="289">
        <v>1717</v>
      </c>
      <c r="D37" s="289">
        <v>1717</v>
      </c>
      <c r="E37" s="290">
        <f t="shared" si="1"/>
        <v>100</v>
      </c>
    </row>
    <row r="38" ht="20.1" customHeight="1" spans="1:5">
      <c r="A38" s="291" t="s">
        <v>64</v>
      </c>
      <c r="B38" s="289">
        <v>70</v>
      </c>
      <c r="C38" s="289">
        <v>96</v>
      </c>
      <c r="D38" s="289">
        <v>96</v>
      </c>
      <c r="E38" s="290">
        <f t="shared" si="1"/>
        <v>100</v>
      </c>
    </row>
    <row r="39" ht="20.1" customHeight="1" spans="1:5">
      <c r="A39" s="286" t="s">
        <v>65</v>
      </c>
      <c r="B39" s="289">
        <f>SUM(B40:B49)</f>
        <v>431</v>
      </c>
      <c r="C39" s="289">
        <f>SUM(C40:C49)</f>
        <v>694</v>
      </c>
      <c r="D39" s="289">
        <f>SUM(D40:D49)</f>
        <v>694</v>
      </c>
      <c r="E39" s="290">
        <f t="shared" si="1"/>
        <v>100</v>
      </c>
    </row>
    <row r="40" ht="20.1" customHeight="1" spans="1:5">
      <c r="A40" s="291" t="s">
        <v>42</v>
      </c>
      <c r="B40" s="289">
        <v>249</v>
      </c>
      <c r="C40" s="289">
        <v>413</v>
      </c>
      <c r="D40" s="289">
        <v>413</v>
      </c>
      <c r="E40" s="290">
        <f t="shared" si="1"/>
        <v>100</v>
      </c>
    </row>
    <row r="41" ht="20.1" customHeight="1" spans="1:5">
      <c r="A41" s="291" t="s">
        <v>43</v>
      </c>
      <c r="B41" s="289">
        <v>20</v>
      </c>
      <c r="C41" s="289">
        <v>145</v>
      </c>
      <c r="D41" s="289">
        <v>145</v>
      </c>
      <c r="E41" s="290">
        <f t="shared" si="1"/>
        <v>100</v>
      </c>
    </row>
    <row r="42" ht="20.1" customHeight="1" spans="1:5">
      <c r="A42" s="291" t="s">
        <v>44</v>
      </c>
      <c r="B42" s="289">
        <v>31</v>
      </c>
      <c r="C42" s="289">
        <v>24</v>
      </c>
      <c r="D42" s="289">
        <v>24</v>
      </c>
      <c r="E42" s="290">
        <f t="shared" si="1"/>
        <v>100</v>
      </c>
    </row>
    <row r="43" ht="20.1" customHeight="1" spans="1:5">
      <c r="A43" s="291" t="s">
        <v>66</v>
      </c>
      <c r="B43" s="289">
        <v>0</v>
      </c>
      <c r="C43" s="289">
        <v>0</v>
      </c>
      <c r="D43" s="289">
        <v>0</v>
      </c>
      <c r="E43" s="290"/>
    </row>
    <row r="44" ht="20.1" customHeight="1" spans="1:5">
      <c r="A44" s="291" t="s">
        <v>67</v>
      </c>
      <c r="B44" s="289">
        <v>0</v>
      </c>
      <c r="C44" s="289">
        <v>0</v>
      </c>
      <c r="D44" s="289">
        <v>0</v>
      </c>
      <c r="E44" s="290"/>
    </row>
    <row r="45" ht="20.1" customHeight="1" spans="1:5">
      <c r="A45" s="291" t="s">
        <v>68</v>
      </c>
      <c r="B45" s="289">
        <v>0</v>
      </c>
      <c r="C45" s="289">
        <v>0</v>
      </c>
      <c r="D45" s="289">
        <v>0</v>
      </c>
      <c r="E45" s="290"/>
    </row>
    <row r="46" ht="20.1" customHeight="1" spans="1:5">
      <c r="A46" s="291" t="s">
        <v>69</v>
      </c>
      <c r="B46" s="289">
        <v>0</v>
      </c>
      <c r="C46" s="289">
        <v>0</v>
      </c>
      <c r="D46" s="289">
        <v>0</v>
      </c>
      <c r="E46" s="290"/>
    </row>
    <row r="47" ht="20.1" customHeight="1" spans="1:5">
      <c r="A47" s="291" t="s">
        <v>70</v>
      </c>
      <c r="B47" s="289">
        <v>0</v>
      </c>
      <c r="C47" s="289">
        <v>7</v>
      </c>
      <c r="D47" s="289">
        <v>7</v>
      </c>
      <c r="E47" s="290">
        <f t="shared" si="1"/>
        <v>100</v>
      </c>
    </row>
    <row r="48" ht="20.1" customHeight="1" spans="1:5">
      <c r="A48" s="291" t="s">
        <v>51</v>
      </c>
      <c r="B48" s="289">
        <v>101</v>
      </c>
      <c r="C48" s="289">
        <v>105</v>
      </c>
      <c r="D48" s="289">
        <v>105</v>
      </c>
      <c r="E48" s="290">
        <f t="shared" si="1"/>
        <v>100</v>
      </c>
    </row>
    <row r="49" ht="20.1" customHeight="1" spans="1:5">
      <c r="A49" s="291" t="s">
        <v>71</v>
      </c>
      <c r="B49" s="289">
        <v>30</v>
      </c>
      <c r="C49" s="289">
        <v>0</v>
      </c>
      <c r="D49" s="289">
        <v>0</v>
      </c>
      <c r="E49" s="290"/>
    </row>
    <row r="50" ht="20.1" customHeight="1" spans="1:5">
      <c r="A50" s="286" t="s">
        <v>72</v>
      </c>
      <c r="B50" s="289">
        <f>SUM(B51:B60)</f>
        <v>289</v>
      </c>
      <c r="C50" s="289">
        <f>SUM(C51:C60)</f>
        <v>1217</v>
      </c>
      <c r="D50" s="289">
        <f>SUM(D51:D60)</f>
        <v>1217</v>
      </c>
      <c r="E50" s="290">
        <f t="shared" si="1"/>
        <v>100</v>
      </c>
    </row>
    <row r="51" ht="20.1" customHeight="1" spans="1:5">
      <c r="A51" s="291" t="s">
        <v>42</v>
      </c>
      <c r="B51" s="289">
        <v>138</v>
      </c>
      <c r="C51" s="289">
        <v>238</v>
      </c>
      <c r="D51" s="289">
        <v>238</v>
      </c>
      <c r="E51" s="290">
        <f t="shared" si="1"/>
        <v>100</v>
      </c>
    </row>
    <row r="52" ht="20.1" customHeight="1" spans="1:5">
      <c r="A52" s="291" t="s">
        <v>43</v>
      </c>
      <c r="B52" s="289">
        <v>0</v>
      </c>
      <c r="C52" s="289">
        <v>0</v>
      </c>
      <c r="D52" s="289">
        <v>0</v>
      </c>
      <c r="E52" s="290"/>
    </row>
    <row r="53" ht="20.1" customHeight="1" spans="1:5">
      <c r="A53" s="291" t="s">
        <v>44</v>
      </c>
      <c r="B53" s="289">
        <v>0</v>
      </c>
      <c r="C53" s="289">
        <v>0</v>
      </c>
      <c r="D53" s="289">
        <v>0</v>
      </c>
      <c r="E53" s="290"/>
    </row>
    <row r="54" ht="20.1" customHeight="1" spans="1:5">
      <c r="A54" s="291" t="s">
        <v>73</v>
      </c>
      <c r="B54" s="289">
        <v>0</v>
      </c>
      <c r="C54" s="289">
        <v>13</v>
      </c>
      <c r="D54" s="289">
        <v>13</v>
      </c>
      <c r="E54" s="290">
        <f t="shared" si="1"/>
        <v>100</v>
      </c>
    </row>
    <row r="55" ht="20.1" customHeight="1" spans="1:5">
      <c r="A55" s="291" t="s">
        <v>74</v>
      </c>
      <c r="B55" s="289">
        <v>60</v>
      </c>
      <c r="C55" s="289">
        <v>76</v>
      </c>
      <c r="D55" s="289">
        <v>76</v>
      </c>
      <c r="E55" s="290">
        <f t="shared" si="1"/>
        <v>100</v>
      </c>
    </row>
    <row r="56" ht="20.1" customHeight="1" spans="1:5">
      <c r="A56" s="291" t="s">
        <v>75</v>
      </c>
      <c r="B56" s="289">
        <v>20</v>
      </c>
      <c r="C56" s="289">
        <v>0</v>
      </c>
      <c r="D56" s="289">
        <v>0</v>
      </c>
      <c r="E56" s="290"/>
    </row>
    <row r="57" ht="20.1" customHeight="1" spans="1:5">
      <c r="A57" s="291" t="s">
        <v>76</v>
      </c>
      <c r="B57" s="289">
        <v>30</v>
      </c>
      <c r="C57" s="289">
        <v>790</v>
      </c>
      <c r="D57" s="289">
        <v>790</v>
      </c>
      <c r="E57" s="290">
        <f t="shared" si="1"/>
        <v>100</v>
      </c>
    </row>
    <row r="58" ht="20.1" customHeight="1" spans="1:5">
      <c r="A58" s="291" t="s">
        <v>77</v>
      </c>
      <c r="B58" s="289">
        <v>0</v>
      </c>
      <c r="C58" s="289">
        <v>64</v>
      </c>
      <c r="D58" s="289">
        <v>64</v>
      </c>
      <c r="E58" s="290">
        <f t="shared" si="1"/>
        <v>100</v>
      </c>
    </row>
    <row r="59" ht="20.1" customHeight="1" spans="1:5">
      <c r="A59" s="291" t="s">
        <v>51</v>
      </c>
      <c r="B59" s="289">
        <v>41</v>
      </c>
      <c r="C59" s="289">
        <v>36</v>
      </c>
      <c r="D59" s="289">
        <v>36</v>
      </c>
      <c r="E59" s="290">
        <f t="shared" si="1"/>
        <v>100</v>
      </c>
    </row>
    <row r="60" ht="20.1" customHeight="1" spans="1:5">
      <c r="A60" s="291" t="s">
        <v>78</v>
      </c>
      <c r="B60" s="289">
        <v>0</v>
      </c>
      <c r="C60" s="289">
        <v>0</v>
      </c>
      <c r="D60" s="289">
        <v>0</v>
      </c>
      <c r="E60" s="290"/>
    </row>
    <row r="61" ht="20.1" customHeight="1" spans="1:5">
      <c r="A61" s="286" t="s">
        <v>79</v>
      </c>
      <c r="B61" s="289">
        <f>SUM(B62:B71)</f>
        <v>2245</v>
      </c>
      <c r="C61" s="289">
        <f>SUM(C62:C71)</f>
        <v>2612</v>
      </c>
      <c r="D61" s="289">
        <f>SUM(D62:D71)</f>
        <v>2612</v>
      </c>
      <c r="E61" s="290">
        <f t="shared" si="1"/>
        <v>100</v>
      </c>
    </row>
    <row r="62" ht="20.1" customHeight="1" spans="1:5">
      <c r="A62" s="291" t="s">
        <v>42</v>
      </c>
      <c r="B62" s="289">
        <v>971</v>
      </c>
      <c r="C62" s="289">
        <v>1010</v>
      </c>
      <c r="D62" s="289">
        <v>1010</v>
      </c>
      <c r="E62" s="290">
        <f t="shared" si="1"/>
        <v>100</v>
      </c>
    </row>
    <row r="63" ht="20.1" customHeight="1" spans="1:5">
      <c r="A63" s="291" t="s">
        <v>43</v>
      </c>
      <c r="B63" s="289">
        <v>0</v>
      </c>
      <c r="C63" s="289">
        <v>141</v>
      </c>
      <c r="D63" s="289">
        <v>141</v>
      </c>
      <c r="E63" s="290">
        <f t="shared" si="1"/>
        <v>100</v>
      </c>
    </row>
    <row r="64" ht="20.1" customHeight="1" spans="1:5">
      <c r="A64" s="291" t="s">
        <v>44</v>
      </c>
      <c r="B64" s="289">
        <v>47</v>
      </c>
      <c r="C64" s="289">
        <v>56</v>
      </c>
      <c r="D64" s="289">
        <v>56</v>
      </c>
      <c r="E64" s="290">
        <f t="shared" si="1"/>
        <v>100</v>
      </c>
    </row>
    <row r="65" ht="20.1" customHeight="1" spans="1:5">
      <c r="A65" s="291" t="s">
        <v>80</v>
      </c>
      <c r="B65" s="289">
        <v>0</v>
      </c>
      <c r="C65" s="289">
        <v>0</v>
      </c>
      <c r="D65" s="289">
        <v>0</v>
      </c>
      <c r="E65" s="290"/>
    </row>
    <row r="66" ht="20.1" customHeight="1" spans="1:5">
      <c r="A66" s="291" t="s">
        <v>81</v>
      </c>
      <c r="B66" s="289">
        <v>18</v>
      </c>
      <c r="C66" s="289">
        <v>73</v>
      </c>
      <c r="D66" s="289">
        <v>73</v>
      </c>
      <c r="E66" s="290">
        <f t="shared" si="1"/>
        <v>100</v>
      </c>
    </row>
    <row r="67" ht="20.1" customHeight="1" spans="1:5">
      <c r="A67" s="291" t="s">
        <v>82</v>
      </c>
      <c r="B67" s="289">
        <v>65</v>
      </c>
      <c r="C67" s="289">
        <v>119</v>
      </c>
      <c r="D67" s="289">
        <v>119</v>
      </c>
      <c r="E67" s="290">
        <f t="shared" si="1"/>
        <v>100</v>
      </c>
    </row>
    <row r="68" ht="20.1" customHeight="1" spans="1:5">
      <c r="A68" s="291" t="s">
        <v>83</v>
      </c>
      <c r="B68" s="289">
        <v>50</v>
      </c>
      <c r="C68" s="289">
        <v>130</v>
      </c>
      <c r="D68" s="289">
        <v>130</v>
      </c>
      <c r="E68" s="290">
        <f t="shared" si="1"/>
        <v>100</v>
      </c>
    </row>
    <row r="69" ht="20.1" customHeight="1" spans="1:5">
      <c r="A69" s="291" t="s">
        <v>84</v>
      </c>
      <c r="B69" s="289">
        <v>9</v>
      </c>
      <c r="C69" s="289">
        <v>287</v>
      </c>
      <c r="D69" s="289">
        <v>287</v>
      </c>
      <c r="E69" s="290">
        <f t="shared" si="1"/>
        <v>100</v>
      </c>
    </row>
    <row r="70" ht="20.1" customHeight="1" spans="1:5">
      <c r="A70" s="291" t="s">
        <v>51</v>
      </c>
      <c r="B70" s="289">
        <v>985</v>
      </c>
      <c r="C70" s="289">
        <v>779</v>
      </c>
      <c r="D70" s="289">
        <v>779</v>
      </c>
      <c r="E70" s="290">
        <f t="shared" si="1"/>
        <v>100</v>
      </c>
    </row>
    <row r="71" ht="20.1" customHeight="1" spans="1:5">
      <c r="A71" s="291" t="s">
        <v>85</v>
      </c>
      <c r="B71" s="289">
        <v>100</v>
      </c>
      <c r="C71" s="289">
        <v>17</v>
      </c>
      <c r="D71" s="289">
        <v>17</v>
      </c>
      <c r="E71" s="290">
        <f t="shared" si="1"/>
        <v>100</v>
      </c>
    </row>
    <row r="72" ht="20.1" customHeight="1" spans="1:5">
      <c r="A72" s="286" t="s">
        <v>86</v>
      </c>
      <c r="B72" s="289">
        <f>SUM(B73:B83)</f>
        <v>0</v>
      </c>
      <c r="C72" s="289">
        <f>SUM(C73:C83)</f>
        <v>786</v>
      </c>
      <c r="D72" s="289">
        <f>SUM(D73:D83)</f>
        <v>786</v>
      </c>
      <c r="E72" s="290">
        <f t="shared" si="1"/>
        <v>100</v>
      </c>
    </row>
    <row r="73" ht="20.1" customHeight="1" spans="1:5">
      <c r="A73" s="291" t="s">
        <v>42</v>
      </c>
      <c r="B73" s="289">
        <v>0</v>
      </c>
      <c r="C73" s="289">
        <v>786</v>
      </c>
      <c r="D73" s="289">
        <v>786</v>
      </c>
      <c r="E73" s="290">
        <f t="shared" si="1"/>
        <v>100</v>
      </c>
    </row>
    <row r="74" ht="20.1" customHeight="1" spans="1:5">
      <c r="A74" s="291" t="s">
        <v>43</v>
      </c>
      <c r="B74" s="289">
        <v>0</v>
      </c>
      <c r="C74" s="289">
        <v>0</v>
      </c>
      <c r="D74" s="289">
        <v>0</v>
      </c>
      <c r="E74" s="290"/>
    </row>
    <row r="75" ht="20.1" customHeight="1" spans="1:5">
      <c r="A75" s="291" t="s">
        <v>44</v>
      </c>
      <c r="B75" s="289">
        <v>0</v>
      </c>
      <c r="C75" s="289">
        <v>0</v>
      </c>
      <c r="D75" s="289">
        <v>0</v>
      </c>
      <c r="E75" s="290"/>
    </row>
    <row r="76" ht="20.1" customHeight="1" spans="1:5">
      <c r="A76" s="291" t="s">
        <v>87</v>
      </c>
      <c r="B76" s="289">
        <v>0</v>
      </c>
      <c r="C76" s="289">
        <v>0</v>
      </c>
      <c r="D76" s="289">
        <v>0</v>
      </c>
      <c r="E76" s="290"/>
    </row>
    <row r="77" ht="20.1" customHeight="1" spans="1:5">
      <c r="A77" s="291" t="s">
        <v>88</v>
      </c>
      <c r="B77" s="289">
        <v>0</v>
      </c>
      <c r="C77" s="289">
        <v>0</v>
      </c>
      <c r="D77" s="289">
        <v>0</v>
      </c>
      <c r="E77" s="290"/>
    </row>
    <row r="78" ht="20.1" customHeight="1" spans="1:5">
      <c r="A78" s="291" t="s">
        <v>89</v>
      </c>
      <c r="B78" s="289">
        <v>0</v>
      </c>
      <c r="C78" s="289">
        <v>0</v>
      </c>
      <c r="D78" s="289">
        <v>0</v>
      </c>
      <c r="E78" s="290"/>
    </row>
    <row r="79" ht="20.1" customHeight="1" spans="1:5">
      <c r="A79" s="291" t="s">
        <v>90</v>
      </c>
      <c r="B79" s="289">
        <v>0</v>
      </c>
      <c r="C79" s="289">
        <v>0</v>
      </c>
      <c r="D79" s="289">
        <v>0</v>
      </c>
      <c r="E79" s="290"/>
    </row>
    <row r="80" ht="20.1" customHeight="1" spans="1:5">
      <c r="A80" s="291" t="s">
        <v>91</v>
      </c>
      <c r="B80" s="289">
        <v>0</v>
      </c>
      <c r="C80" s="289">
        <v>0</v>
      </c>
      <c r="D80" s="289">
        <v>0</v>
      </c>
      <c r="E80" s="290"/>
    </row>
    <row r="81" ht="20.1" customHeight="1" spans="1:5">
      <c r="A81" s="291" t="s">
        <v>83</v>
      </c>
      <c r="B81" s="289">
        <v>0</v>
      </c>
      <c r="C81" s="289">
        <v>0</v>
      </c>
      <c r="D81" s="289">
        <v>0</v>
      </c>
      <c r="E81" s="290"/>
    </row>
    <row r="82" ht="20.1" customHeight="1" spans="1:5">
      <c r="A82" s="291" t="s">
        <v>51</v>
      </c>
      <c r="B82" s="289">
        <v>0</v>
      </c>
      <c r="C82" s="289">
        <v>0</v>
      </c>
      <c r="D82" s="289">
        <v>0</v>
      </c>
      <c r="E82" s="290"/>
    </row>
    <row r="83" ht="20.1" customHeight="1" spans="1:5">
      <c r="A83" s="291" t="s">
        <v>92</v>
      </c>
      <c r="B83" s="289">
        <v>0</v>
      </c>
      <c r="C83" s="289">
        <v>0</v>
      </c>
      <c r="D83" s="289">
        <v>0</v>
      </c>
      <c r="E83" s="290"/>
    </row>
    <row r="84" ht="20.1" customHeight="1" spans="1:5">
      <c r="A84" s="286" t="s">
        <v>93</v>
      </c>
      <c r="B84" s="289">
        <f>SUM(B85:B92)</f>
        <v>330</v>
      </c>
      <c r="C84" s="289">
        <f>SUM(C85:C92)</f>
        <v>683</v>
      </c>
      <c r="D84" s="289">
        <f>SUM(D85:D92)</f>
        <v>683</v>
      </c>
      <c r="E84" s="290">
        <f>D84/C84*100</f>
        <v>100</v>
      </c>
    </row>
    <row r="85" ht="20.1" customHeight="1" spans="1:5">
      <c r="A85" s="291" t="s">
        <v>42</v>
      </c>
      <c r="B85" s="289">
        <v>186</v>
      </c>
      <c r="C85" s="289">
        <v>337</v>
      </c>
      <c r="D85" s="289">
        <v>337</v>
      </c>
      <c r="E85" s="290">
        <f>D85/C85*100</f>
        <v>100</v>
      </c>
    </row>
    <row r="86" ht="20.1" customHeight="1" spans="1:5">
      <c r="A86" s="291" t="s">
        <v>43</v>
      </c>
      <c r="B86" s="289">
        <v>0</v>
      </c>
      <c r="C86" s="289">
        <v>12</v>
      </c>
      <c r="D86" s="289">
        <v>12</v>
      </c>
      <c r="E86" s="290">
        <f>D86/C86*100</f>
        <v>100</v>
      </c>
    </row>
    <row r="87" ht="20.1" customHeight="1" spans="1:5">
      <c r="A87" s="291" t="s">
        <v>44</v>
      </c>
      <c r="B87" s="289">
        <v>0</v>
      </c>
      <c r="C87" s="289">
        <v>0</v>
      </c>
      <c r="D87" s="289">
        <v>0</v>
      </c>
      <c r="E87" s="290"/>
    </row>
    <row r="88" ht="20.1" customHeight="1" spans="1:5">
      <c r="A88" s="291" t="s">
        <v>94</v>
      </c>
      <c r="B88" s="289">
        <v>50</v>
      </c>
      <c r="C88" s="289">
        <v>0</v>
      </c>
      <c r="D88" s="289">
        <v>0</v>
      </c>
      <c r="E88" s="290"/>
    </row>
    <row r="89" ht="20.1" customHeight="1" spans="1:5">
      <c r="A89" s="291" t="s">
        <v>95</v>
      </c>
      <c r="B89" s="289">
        <v>0</v>
      </c>
      <c r="C89" s="289">
        <v>0</v>
      </c>
      <c r="D89" s="289">
        <v>0</v>
      </c>
      <c r="E89" s="290"/>
    </row>
    <row r="90" ht="20.1" customHeight="1" spans="1:5">
      <c r="A90" s="291" t="s">
        <v>83</v>
      </c>
      <c r="B90" s="289">
        <v>0</v>
      </c>
      <c r="C90" s="289">
        <v>0</v>
      </c>
      <c r="D90" s="289">
        <v>0</v>
      </c>
      <c r="E90" s="290"/>
    </row>
    <row r="91" ht="20.1" customHeight="1" spans="1:5">
      <c r="A91" s="291" t="s">
        <v>51</v>
      </c>
      <c r="B91" s="289">
        <v>94</v>
      </c>
      <c r="C91" s="289">
        <v>64</v>
      </c>
      <c r="D91" s="289">
        <v>64</v>
      </c>
      <c r="E91" s="290">
        <f>D91/C91*100</f>
        <v>100</v>
      </c>
    </row>
    <row r="92" ht="20.1" customHeight="1" spans="1:5">
      <c r="A92" s="291" t="s">
        <v>96</v>
      </c>
      <c r="B92" s="289">
        <v>0</v>
      </c>
      <c r="C92" s="289">
        <v>270</v>
      </c>
      <c r="D92" s="289">
        <v>270</v>
      </c>
      <c r="E92" s="290">
        <f>D92/C92*100</f>
        <v>100</v>
      </c>
    </row>
    <row r="93" ht="20.1" customHeight="1" spans="1:5">
      <c r="A93" s="286" t="s">
        <v>97</v>
      </c>
      <c r="B93" s="289">
        <f>SUM(B94:B105)</f>
        <v>0</v>
      </c>
      <c r="C93" s="289">
        <f>SUM(C94:C105)</f>
        <v>0</v>
      </c>
      <c r="D93" s="289">
        <f>SUM(D94:D105)</f>
        <v>0</v>
      </c>
      <c r="E93" s="290"/>
    </row>
    <row r="94" ht="20.1" customHeight="1" spans="1:5">
      <c r="A94" s="291" t="s">
        <v>42</v>
      </c>
      <c r="B94" s="289">
        <v>0</v>
      </c>
      <c r="C94" s="289">
        <v>0</v>
      </c>
      <c r="D94" s="289">
        <v>0</v>
      </c>
      <c r="E94" s="290"/>
    </row>
    <row r="95" ht="20.1" customHeight="1" spans="1:5">
      <c r="A95" s="291" t="s">
        <v>43</v>
      </c>
      <c r="B95" s="289">
        <v>0</v>
      </c>
      <c r="C95" s="289">
        <v>0</v>
      </c>
      <c r="D95" s="289">
        <v>0</v>
      </c>
      <c r="E95" s="290"/>
    </row>
    <row r="96" ht="20.1" customHeight="1" spans="1:5">
      <c r="A96" s="291" t="s">
        <v>44</v>
      </c>
      <c r="B96" s="289">
        <v>0</v>
      </c>
      <c r="C96" s="289">
        <v>0</v>
      </c>
      <c r="D96" s="289">
        <v>0</v>
      </c>
      <c r="E96" s="290"/>
    </row>
    <row r="97" ht="20.1" customHeight="1" spans="1:5">
      <c r="A97" s="291" t="s">
        <v>98</v>
      </c>
      <c r="B97" s="289">
        <v>0</v>
      </c>
      <c r="C97" s="289">
        <v>0</v>
      </c>
      <c r="D97" s="289">
        <v>0</v>
      </c>
      <c r="E97" s="290"/>
    </row>
    <row r="98" ht="20.1" customHeight="1" spans="1:5">
      <c r="A98" s="291" t="s">
        <v>99</v>
      </c>
      <c r="B98" s="289">
        <v>0</v>
      </c>
      <c r="C98" s="289">
        <v>0</v>
      </c>
      <c r="D98" s="289">
        <v>0</v>
      </c>
      <c r="E98" s="290"/>
    </row>
    <row r="99" ht="20.1" customHeight="1" spans="1:5">
      <c r="A99" s="291" t="s">
        <v>83</v>
      </c>
      <c r="B99" s="289">
        <v>0</v>
      </c>
      <c r="C99" s="289">
        <v>0</v>
      </c>
      <c r="D99" s="289">
        <v>0</v>
      </c>
      <c r="E99" s="290"/>
    </row>
    <row r="100" ht="20.1" customHeight="1" spans="1:5">
      <c r="A100" s="291" t="s">
        <v>100</v>
      </c>
      <c r="B100" s="289">
        <v>0</v>
      </c>
      <c r="C100" s="289">
        <v>0</v>
      </c>
      <c r="D100" s="289">
        <v>0</v>
      </c>
      <c r="E100" s="290"/>
    </row>
    <row r="101" ht="20.1" customHeight="1" spans="1:5">
      <c r="A101" s="291" t="s">
        <v>101</v>
      </c>
      <c r="B101" s="289">
        <v>0</v>
      </c>
      <c r="C101" s="289">
        <v>0</v>
      </c>
      <c r="D101" s="289">
        <v>0</v>
      </c>
      <c r="E101" s="290"/>
    </row>
    <row r="102" ht="20.1" customHeight="1" spans="1:5">
      <c r="A102" s="291" t="s">
        <v>102</v>
      </c>
      <c r="B102" s="289">
        <v>0</v>
      </c>
      <c r="C102" s="289">
        <v>0</v>
      </c>
      <c r="D102" s="289">
        <v>0</v>
      </c>
      <c r="E102" s="290"/>
    </row>
    <row r="103" ht="20.1" customHeight="1" spans="1:5">
      <c r="A103" s="291" t="s">
        <v>103</v>
      </c>
      <c r="B103" s="289">
        <v>0</v>
      </c>
      <c r="C103" s="289">
        <v>0</v>
      </c>
      <c r="D103" s="289">
        <v>0</v>
      </c>
      <c r="E103" s="290"/>
    </row>
    <row r="104" ht="20.1" customHeight="1" spans="1:5">
      <c r="A104" s="291" t="s">
        <v>51</v>
      </c>
      <c r="B104" s="289">
        <v>0</v>
      </c>
      <c r="C104" s="289">
        <v>0</v>
      </c>
      <c r="D104" s="289">
        <v>0</v>
      </c>
      <c r="E104" s="290"/>
    </row>
    <row r="105" ht="20.1" customHeight="1" spans="1:5">
      <c r="A105" s="291" t="s">
        <v>104</v>
      </c>
      <c r="B105" s="289">
        <v>0</v>
      </c>
      <c r="C105" s="289">
        <v>0</v>
      </c>
      <c r="D105" s="289">
        <v>0</v>
      </c>
      <c r="E105" s="290"/>
    </row>
    <row r="106" ht="20.1" customHeight="1" spans="1:5">
      <c r="A106" s="286" t="s">
        <v>105</v>
      </c>
      <c r="B106" s="289">
        <f>SUM(B107:B115)</f>
        <v>16</v>
      </c>
      <c r="C106" s="289">
        <f>SUM(C107:C115)</f>
        <v>0</v>
      </c>
      <c r="D106" s="289">
        <f>SUM(D107:D115)</f>
        <v>0</v>
      </c>
      <c r="E106" s="290"/>
    </row>
    <row r="107" ht="20.1" customHeight="1" spans="1:5">
      <c r="A107" s="291" t="s">
        <v>42</v>
      </c>
      <c r="B107" s="289">
        <v>9</v>
      </c>
      <c r="C107" s="289">
        <v>0</v>
      </c>
      <c r="D107" s="289">
        <v>0</v>
      </c>
      <c r="E107" s="290"/>
    </row>
    <row r="108" ht="20.1" customHeight="1" spans="1:5">
      <c r="A108" s="291" t="s">
        <v>43</v>
      </c>
      <c r="B108" s="289">
        <v>0</v>
      </c>
      <c r="C108" s="289">
        <v>0</v>
      </c>
      <c r="D108" s="289">
        <v>0</v>
      </c>
      <c r="E108" s="290"/>
    </row>
    <row r="109" ht="20.1" customHeight="1" spans="1:5">
      <c r="A109" s="291" t="s">
        <v>44</v>
      </c>
      <c r="B109" s="289">
        <v>7</v>
      </c>
      <c r="C109" s="289">
        <v>0</v>
      </c>
      <c r="D109" s="289">
        <v>0</v>
      </c>
      <c r="E109" s="290"/>
    </row>
    <row r="110" ht="20.1" customHeight="1" spans="1:5">
      <c r="A110" s="291" t="s">
        <v>106</v>
      </c>
      <c r="B110" s="289">
        <v>0</v>
      </c>
      <c r="C110" s="289">
        <v>0</v>
      </c>
      <c r="D110" s="289">
        <v>0</v>
      </c>
      <c r="E110" s="290"/>
    </row>
    <row r="111" ht="20.1" customHeight="1" spans="1:5">
      <c r="A111" s="291" t="s">
        <v>107</v>
      </c>
      <c r="B111" s="289">
        <v>0</v>
      </c>
      <c r="C111" s="289">
        <v>0</v>
      </c>
      <c r="D111" s="289">
        <v>0</v>
      </c>
      <c r="E111" s="290"/>
    </row>
    <row r="112" ht="20.1" customHeight="1" spans="1:5">
      <c r="A112" s="291" t="s">
        <v>108</v>
      </c>
      <c r="B112" s="289">
        <v>0</v>
      </c>
      <c r="C112" s="289">
        <v>0</v>
      </c>
      <c r="D112" s="289">
        <v>0</v>
      </c>
      <c r="E112" s="290"/>
    </row>
    <row r="113" ht="20.1" customHeight="1" spans="1:5">
      <c r="A113" s="291" t="s">
        <v>109</v>
      </c>
      <c r="B113" s="289">
        <v>0</v>
      </c>
      <c r="C113" s="289">
        <v>0</v>
      </c>
      <c r="D113" s="289">
        <v>0</v>
      </c>
      <c r="E113" s="290"/>
    </row>
    <row r="114" ht="20.1" customHeight="1" spans="1:5">
      <c r="A114" s="291" t="s">
        <v>51</v>
      </c>
      <c r="B114" s="289">
        <v>0</v>
      </c>
      <c r="C114" s="289">
        <v>0</v>
      </c>
      <c r="D114" s="289">
        <v>0</v>
      </c>
      <c r="E114" s="290"/>
    </row>
    <row r="115" ht="20.1" customHeight="1" spans="1:5">
      <c r="A115" s="291" t="s">
        <v>110</v>
      </c>
      <c r="B115" s="289">
        <v>0</v>
      </c>
      <c r="C115" s="289">
        <v>0</v>
      </c>
      <c r="D115" s="289">
        <v>0</v>
      </c>
      <c r="E115" s="290"/>
    </row>
    <row r="116" ht="20.1" customHeight="1" spans="1:5">
      <c r="A116" s="286" t="s">
        <v>111</v>
      </c>
      <c r="B116" s="289">
        <f>SUM(B117:B124)</f>
        <v>2305</v>
      </c>
      <c r="C116" s="289">
        <f>SUM(C117:C124)</f>
        <v>2589</v>
      </c>
      <c r="D116" s="289">
        <f>SUM(D117:D124)</f>
        <v>2589</v>
      </c>
      <c r="E116" s="290">
        <f>D116/C116*100</f>
        <v>100</v>
      </c>
    </row>
    <row r="117" ht="20.1" customHeight="1" spans="1:5">
      <c r="A117" s="291" t="s">
        <v>42</v>
      </c>
      <c r="B117" s="289">
        <v>1584</v>
      </c>
      <c r="C117" s="289">
        <v>1874</v>
      </c>
      <c r="D117" s="289">
        <v>1874</v>
      </c>
      <c r="E117" s="290">
        <f>D117/C117*100</f>
        <v>100</v>
      </c>
    </row>
    <row r="118" ht="20.1" customHeight="1" spans="1:5">
      <c r="A118" s="291" t="s">
        <v>43</v>
      </c>
      <c r="B118" s="289">
        <v>400</v>
      </c>
      <c r="C118" s="289">
        <v>37</v>
      </c>
      <c r="D118" s="289">
        <v>37</v>
      </c>
      <c r="E118" s="290">
        <f>D118/C118*100</f>
        <v>100</v>
      </c>
    </row>
    <row r="119" ht="20.1" customHeight="1" spans="1:5">
      <c r="A119" s="291" t="s">
        <v>44</v>
      </c>
      <c r="B119" s="289">
        <v>110</v>
      </c>
      <c r="C119" s="289">
        <v>125</v>
      </c>
      <c r="D119" s="289">
        <v>125</v>
      </c>
      <c r="E119" s="290">
        <f>D119/C119*100</f>
        <v>100</v>
      </c>
    </row>
    <row r="120" ht="20.1" customHeight="1" spans="1:5">
      <c r="A120" s="291" t="s">
        <v>112</v>
      </c>
      <c r="B120" s="289">
        <v>50</v>
      </c>
      <c r="C120" s="289">
        <v>0</v>
      </c>
      <c r="D120" s="289">
        <v>0</v>
      </c>
      <c r="E120" s="290"/>
    </row>
    <row r="121" ht="20.1" customHeight="1" spans="1:5">
      <c r="A121" s="291" t="s">
        <v>113</v>
      </c>
      <c r="B121" s="289">
        <v>80</v>
      </c>
      <c r="C121" s="289">
        <v>186</v>
      </c>
      <c r="D121" s="289">
        <v>186</v>
      </c>
      <c r="E121" s="290">
        <f t="shared" ref="E121:E126" si="2">D121/C121*100</f>
        <v>100</v>
      </c>
    </row>
    <row r="122" ht="20.1" customHeight="1" spans="1:5">
      <c r="A122" s="291" t="s">
        <v>114</v>
      </c>
      <c r="B122" s="289">
        <v>0</v>
      </c>
      <c r="C122" s="289">
        <v>100</v>
      </c>
      <c r="D122" s="289">
        <v>100</v>
      </c>
      <c r="E122" s="290">
        <f t="shared" si="2"/>
        <v>100</v>
      </c>
    </row>
    <row r="123" ht="20.1" customHeight="1" spans="1:5">
      <c r="A123" s="291" t="s">
        <v>51</v>
      </c>
      <c r="B123" s="289">
        <v>10</v>
      </c>
      <c r="C123" s="289">
        <v>31</v>
      </c>
      <c r="D123" s="289">
        <v>31</v>
      </c>
      <c r="E123" s="290">
        <f t="shared" si="2"/>
        <v>100</v>
      </c>
    </row>
    <row r="124" ht="20.1" customHeight="1" spans="1:5">
      <c r="A124" s="291" t="s">
        <v>115</v>
      </c>
      <c r="B124" s="289">
        <v>71</v>
      </c>
      <c r="C124" s="289">
        <v>236</v>
      </c>
      <c r="D124" s="289">
        <v>236</v>
      </c>
      <c r="E124" s="290">
        <f t="shared" si="2"/>
        <v>100</v>
      </c>
    </row>
    <row r="125" ht="20.1" customHeight="1" spans="1:5">
      <c r="A125" s="286" t="s">
        <v>116</v>
      </c>
      <c r="B125" s="289">
        <f>SUM(B126:B135)</f>
        <v>965</v>
      </c>
      <c r="C125" s="289">
        <f>SUM(C126:C135)</f>
        <v>2373</v>
      </c>
      <c r="D125" s="289">
        <f>SUM(D126:D135)</f>
        <v>2373</v>
      </c>
      <c r="E125" s="290">
        <f t="shared" si="2"/>
        <v>100</v>
      </c>
    </row>
    <row r="126" ht="20.1" customHeight="1" spans="1:5">
      <c r="A126" s="291" t="s">
        <v>42</v>
      </c>
      <c r="B126" s="289">
        <v>377</v>
      </c>
      <c r="C126" s="289">
        <v>633</v>
      </c>
      <c r="D126" s="289">
        <v>633</v>
      </c>
      <c r="E126" s="290">
        <f t="shared" si="2"/>
        <v>100</v>
      </c>
    </row>
    <row r="127" ht="20.1" customHeight="1" spans="1:5">
      <c r="A127" s="291" t="s">
        <v>43</v>
      </c>
      <c r="B127" s="289">
        <v>0</v>
      </c>
      <c r="C127" s="289">
        <v>0</v>
      </c>
      <c r="D127" s="289">
        <v>0</v>
      </c>
      <c r="E127" s="290"/>
    </row>
    <row r="128" ht="20.1" customHeight="1" spans="1:5">
      <c r="A128" s="291" t="s">
        <v>44</v>
      </c>
      <c r="B128" s="289">
        <v>33</v>
      </c>
      <c r="C128" s="289">
        <v>74</v>
      </c>
      <c r="D128" s="289">
        <v>74</v>
      </c>
      <c r="E128" s="290">
        <f>D128/C128*100</f>
        <v>100</v>
      </c>
    </row>
    <row r="129" ht="20.1" customHeight="1" spans="1:5">
      <c r="A129" s="291" t="s">
        <v>117</v>
      </c>
      <c r="B129" s="289">
        <v>0</v>
      </c>
      <c r="C129" s="289">
        <v>0</v>
      </c>
      <c r="D129" s="289">
        <v>0</v>
      </c>
      <c r="E129" s="290"/>
    </row>
    <row r="130" ht="20.1" customHeight="1" spans="1:5">
      <c r="A130" s="291" t="s">
        <v>118</v>
      </c>
      <c r="B130" s="289">
        <v>0</v>
      </c>
      <c r="C130" s="289">
        <v>0</v>
      </c>
      <c r="D130" s="289">
        <v>0</v>
      </c>
      <c r="E130" s="290"/>
    </row>
    <row r="131" ht="20.1" customHeight="1" spans="1:5">
      <c r="A131" s="291" t="s">
        <v>119</v>
      </c>
      <c r="B131" s="289">
        <v>0</v>
      </c>
      <c r="C131" s="289">
        <v>0</v>
      </c>
      <c r="D131" s="289">
        <v>0</v>
      </c>
      <c r="E131" s="290"/>
    </row>
    <row r="132" ht="20.1" customHeight="1" spans="1:5">
      <c r="A132" s="291" t="s">
        <v>120</v>
      </c>
      <c r="B132" s="289">
        <v>0</v>
      </c>
      <c r="C132" s="289">
        <v>0</v>
      </c>
      <c r="D132" s="289">
        <v>0</v>
      </c>
      <c r="E132" s="290"/>
    </row>
    <row r="133" ht="20.1" customHeight="1" spans="1:5">
      <c r="A133" s="291" t="s">
        <v>121</v>
      </c>
      <c r="B133" s="289">
        <v>200</v>
      </c>
      <c r="C133" s="289">
        <v>324</v>
      </c>
      <c r="D133" s="289">
        <v>324</v>
      </c>
      <c r="E133" s="290">
        <f>D133/C133*100</f>
        <v>100</v>
      </c>
    </row>
    <row r="134" ht="20.1" customHeight="1" spans="1:5">
      <c r="A134" s="291" t="s">
        <v>51</v>
      </c>
      <c r="B134" s="289">
        <v>355</v>
      </c>
      <c r="C134" s="289">
        <v>449</v>
      </c>
      <c r="D134" s="289">
        <v>449</v>
      </c>
      <c r="E134" s="290">
        <f>D134/C134*100</f>
        <v>100</v>
      </c>
    </row>
    <row r="135" ht="20.1" customHeight="1" spans="1:5">
      <c r="A135" s="291" t="s">
        <v>122</v>
      </c>
      <c r="B135" s="289">
        <v>0</v>
      </c>
      <c r="C135" s="289">
        <v>893</v>
      </c>
      <c r="D135" s="289">
        <v>893</v>
      </c>
      <c r="E135" s="290">
        <f>D135/C135*100</f>
        <v>100</v>
      </c>
    </row>
    <row r="136" ht="20.1" customHeight="1" spans="1:5">
      <c r="A136" s="286" t="s">
        <v>123</v>
      </c>
      <c r="B136" s="289">
        <f>SUM(B137:B148)</f>
        <v>0</v>
      </c>
      <c r="C136" s="289">
        <f>SUM(C137:C148)</f>
        <v>0</v>
      </c>
      <c r="D136" s="289">
        <f>SUM(D137:D148)</f>
        <v>0</v>
      </c>
      <c r="E136" s="290"/>
    </row>
    <row r="137" ht="20.1" customHeight="1" spans="1:5">
      <c r="A137" s="291" t="s">
        <v>42</v>
      </c>
      <c r="B137" s="289">
        <v>0</v>
      </c>
      <c r="C137" s="289">
        <v>0</v>
      </c>
      <c r="D137" s="289">
        <v>0</v>
      </c>
      <c r="E137" s="290"/>
    </row>
    <row r="138" ht="20.1" customHeight="1" spans="1:5">
      <c r="A138" s="291" t="s">
        <v>43</v>
      </c>
      <c r="B138" s="289">
        <v>0</v>
      </c>
      <c r="C138" s="289">
        <v>0</v>
      </c>
      <c r="D138" s="289">
        <v>0</v>
      </c>
      <c r="E138" s="290"/>
    </row>
    <row r="139" ht="20.1" customHeight="1" spans="1:5">
      <c r="A139" s="291" t="s">
        <v>44</v>
      </c>
      <c r="B139" s="289">
        <v>0</v>
      </c>
      <c r="C139" s="289">
        <v>0</v>
      </c>
      <c r="D139" s="289">
        <v>0</v>
      </c>
      <c r="E139" s="290"/>
    </row>
    <row r="140" ht="20.1" customHeight="1" spans="1:5">
      <c r="A140" s="291" t="s">
        <v>124</v>
      </c>
      <c r="B140" s="289">
        <v>0</v>
      </c>
      <c r="C140" s="289">
        <v>0</v>
      </c>
      <c r="D140" s="289">
        <v>0</v>
      </c>
      <c r="E140" s="290"/>
    </row>
    <row r="141" ht="20.1" customHeight="1" spans="1:5">
      <c r="A141" s="291" t="s">
        <v>125</v>
      </c>
      <c r="B141" s="289">
        <v>0</v>
      </c>
      <c r="C141" s="289">
        <v>0</v>
      </c>
      <c r="D141" s="289">
        <v>0</v>
      </c>
      <c r="E141" s="290"/>
    </row>
    <row r="142" ht="20.1" customHeight="1" spans="1:5">
      <c r="A142" s="291" t="s">
        <v>126</v>
      </c>
      <c r="B142" s="289">
        <v>0</v>
      </c>
      <c r="C142" s="289">
        <v>0</v>
      </c>
      <c r="D142" s="289">
        <v>0</v>
      </c>
      <c r="E142" s="290"/>
    </row>
    <row r="143" ht="20.1" customHeight="1" spans="1:5">
      <c r="A143" s="291" t="s">
        <v>127</v>
      </c>
      <c r="B143" s="289">
        <v>0</v>
      </c>
      <c r="C143" s="289">
        <v>0</v>
      </c>
      <c r="D143" s="289">
        <v>0</v>
      </c>
      <c r="E143" s="290"/>
    </row>
    <row r="144" ht="20.1" customHeight="1" spans="1:5">
      <c r="A144" s="291" t="s">
        <v>128</v>
      </c>
      <c r="B144" s="289">
        <v>0</v>
      </c>
      <c r="C144" s="289">
        <v>0</v>
      </c>
      <c r="D144" s="289">
        <v>0</v>
      </c>
      <c r="E144" s="290"/>
    </row>
    <row r="145" ht="20.1" customHeight="1" spans="1:5">
      <c r="A145" s="291" t="s">
        <v>129</v>
      </c>
      <c r="B145" s="289">
        <v>0</v>
      </c>
      <c r="C145" s="289">
        <v>0</v>
      </c>
      <c r="D145" s="289">
        <v>0</v>
      </c>
      <c r="E145" s="290"/>
    </row>
    <row r="146" ht="20.1" customHeight="1" spans="1:5">
      <c r="A146" s="291" t="s">
        <v>130</v>
      </c>
      <c r="B146" s="289">
        <v>0</v>
      </c>
      <c r="C146" s="289">
        <v>0</v>
      </c>
      <c r="D146" s="289">
        <v>0</v>
      </c>
      <c r="E146" s="290"/>
    </row>
    <row r="147" ht="20.1" customHeight="1" spans="1:5">
      <c r="A147" s="291" t="s">
        <v>51</v>
      </c>
      <c r="B147" s="289">
        <v>0</v>
      </c>
      <c r="C147" s="289">
        <v>0</v>
      </c>
      <c r="D147" s="289">
        <v>0</v>
      </c>
      <c r="E147" s="290"/>
    </row>
    <row r="148" ht="20.1" customHeight="1" spans="1:5">
      <c r="A148" s="291" t="s">
        <v>131</v>
      </c>
      <c r="B148" s="289">
        <v>0</v>
      </c>
      <c r="C148" s="289">
        <v>0</v>
      </c>
      <c r="D148" s="289">
        <v>0</v>
      </c>
      <c r="E148" s="290"/>
    </row>
    <row r="149" ht="20.1" customHeight="1" spans="1:5">
      <c r="A149" s="286" t="s">
        <v>132</v>
      </c>
      <c r="B149" s="289">
        <f>SUM(B150:B155)</f>
        <v>0</v>
      </c>
      <c r="C149" s="289">
        <f>SUM(C150:C155)</f>
        <v>0</v>
      </c>
      <c r="D149" s="289">
        <f>SUM(D150:D155)</f>
        <v>0</v>
      </c>
      <c r="E149" s="290"/>
    </row>
    <row r="150" ht="20.1" customHeight="1" spans="1:5">
      <c r="A150" s="291" t="s">
        <v>42</v>
      </c>
      <c r="B150" s="289">
        <v>0</v>
      </c>
      <c r="C150" s="289">
        <v>0</v>
      </c>
      <c r="D150" s="289">
        <v>0</v>
      </c>
      <c r="E150" s="290"/>
    </row>
    <row r="151" ht="20.1" customHeight="1" spans="1:5">
      <c r="A151" s="291" t="s">
        <v>43</v>
      </c>
      <c r="B151" s="289">
        <v>0</v>
      </c>
      <c r="C151" s="289">
        <v>0</v>
      </c>
      <c r="D151" s="289">
        <v>0</v>
      </c>
      <c r="E151" s="290"/>
    </row>
    <row r="152" ht="20.1" customHeight="1" spans="1:5">
      <c r="A152" s="291" t="s">
        <v>44</v>
      </c>
      <c r="B152" s="289">
        <v>0</v>
      </c>
      <c r="C152" s="289">
        <v>0</v>
      </c>
      <c r="D152" s="289">
        <v>0</v>
      </c>
      <c r="E152" s="290"/>
    </row>
    <row r="153" ht="20.1" customHeight="1" spans="1:5">
      <c r="A153" s="291" t="s">
        <v>133</v>
      </c>
      <c r="B153" s="289">
        <v>0</v>
      </c>
      <c r="C153" s="289">
        <v>0</v>
      </c>
      <c r="D153" s="289">
        <v>0</v>
      </c>
      <c r="E153" s="290"/>
    </row>
    <row r="154" ht="20.1" customHeight="1" spans="1:5">
      <c r="A154" s="291" t="s">
        <v>51</v>
      </c>
      <c r="B154" s="289">
        <v>0</v>
      </c>
      <c r="C154" s="289">
        <v>0</v>
      </c>
      <c r="D154" s="289">
        <v>0</v>
      </c>
      <c r="E154" s="290"/>
    </row>
    <row r="155" ht="20.1" customHeight="1" spans="1:5">
      <c r="A155" s="291" t="s">
        <v>134</v>
      </c>
      <c r="B155" s="289">
        <v>0</v>
      </c>
      <c r="C155" s="289">
        <v>0</v>
      </c>
      <c r="D155" s="289">
        <v>0</v>
      </c>
      <c r="E155" s="290"/>
    </row>
    <row r="156" ht="20.1" customHeight="1" spans="1:5">
      <c r="A156" s="286" t="s">
        <v>135</v>
      </c>
      <c r="B156" s="289">
        <f>SUM(B157:B163)</f>
        <v>47</v>
      </c>
      <c r="C156" s="289">
        <f>SUM(C157:C163)</f>
        <v>78</v>
      </c>
      <c r="D156" s="289">
        <f>SUM(D157:D163)</f>
        <v>78</v>
      </c>
      <c r="E156" s="290">
        <f>D156/C156*100</f>
        <v>100</v>
      </c>
    </row>
    <row r="157" ht="20.1" customHeight="1" spans="1:5">
      <c r="A157" s="291" t="s">
        <v>42</v>
      </c>
      <c r="B157" s="289">
        <v>47</v>
      </c>
      <c r="C157" s="289">
        <v>78</v>
      </c>
      <c r="D157" s="289">
        <v>78</v>
      </c>
      <c r="E157" s="290">
        <f>D157/C157*100</f>
        <v>100</v>
      </c>
    </row>
    <row r="158" ht="20.1" customHeight="1" spans="1:5">
      <c r="A158" s="291" t="s">
        <v>43</v>
      </c>
      <c r="B158" s="289">
        <v>0</v>
      </c>
      <c r="C158" s="289">
        <v>0</v>
      </c>
      <c r="D158" s="289">
        <v>0</v>
      </c>
      <c r="E158" s="290"/>
    </row>
    <row r="159" ht="20.1" customHeight="1" spans="1:5">
      <c r="A159" s="291" t="s">
        <v>44</v>
      </c>
      <c r="B159" s="289">
        <v>0</v>
      </c>
      <c r="C159" s="289">
        <v>0</v>
      </c>
      <c r="D159" s="289">
        <v>0</v>
      </c>
      <c r="E159" s="290"/>
    </row>
    <row r="160" ht="20.1" customHeight="1" spans="1:5">
      <c r="A160" s="291" t="s">
        <v>136</v>
      </c>
      <c r="B160" s="289">
        <v>0</v>
      </c>
      <c r="C160" s="289">
        <v>0</v>
      </c>
      <c r="D160" s="289">
        <v>0</v>
      </c>
      <c r="E160" s="290"/>
    </row>
    <row r="161" ht="20.1" customHeight="1" spans="1:5">
      <c r="A161" s="291" t="s">
        <v>137</v>
      </c>
      <c r="B161" s="289">
        <v>0</v>
      </c>
      <c r="C161" s="289">
        <v>0</v>
      </c>
      <c r="D161" s="289">
        <v>0</v>
      </c>
      <c r="E161" s="290"/>
    </row>
    <row r="162" ht="20.1" customHeight="1" spans="1:5">
      <c r="A162" s="291" t="s">
        <v>51</v>
      </c>
      <c r="B162" s="289">
        <v>0</v>
      </c>
      <c r="C162" s="289">
        <v>0</v>
      </c>
      <c r="D162" s="289">
        <v>0</v>
      </c>
      <c r="E162" s="290"/>
    </row>
    <row r="163" ht="20.1" customHeight="1" spans="1:5">
      <c r="A163" s="291" t="s">
        <v>138</v>
      </c>
      <c r="B163" s="289">
        <v>0</v>
      </c>
      <c r="C163" s="289">
        <v>0</v>
      </c>
      <c r="D163" s="289">
        <v>0</v>
      </c>
      <c r="E163" s="290"/>
    </row>
    <row r="164" ht="20.1" customHeight="1" spans="1:5">
      <c r="A164" s="286" t="s">
        <v>139</v>
      </c>
      <c r="B164" s="289">
        <f>SUM(B165:B169)</f>
        <v>122</v>
      </c>
      <c r="C164" s="289">
        <f>SUM(C165:C169)</f>
        <v>250</v>
      </c>
      <c r="D164" s="289">
        <f>SUM(D165:D169)</f>
        <v>250</v>
      </c>
      <c r="E164" s="290">
        <f>D164/C164*100</f>
        <v>100</v>
      </c>
    </row>
    <row r="165" ht="20.1" customHeight="1" spans="1:5">
      <c r="A165" s="291" t="s">
        <v>42</v>
      </c>
      <c r="B165" s="289">
        <v>102</v>
      </c>
      <c r="C165" s="289">
        <v>139</v>
      </c>
      <c r="D165" s="289">
        <v>139</v>
      </c>
      <c r="E165" s="290">
        <f>D165/C165*100</f>
        <v>100</v>
      </c>
    </row>
    <row r="166" ht="20.1" customHeight="1" spans="1:5">
      <c r="A166" s="291" t="s">
        <v>43</v>
      </c>
      <c r="B166" s="289">
        <v>0</v>
      </c>
      <c r="C166" s="289">
        <v>0</v>
      </c>
      <c r="D166" s="289">
        <v>0</v>
      </c>
      <c r="E166" s="290"/>
    </row>
    <row r="167" ht="20.1" customHeight="1" spans="1:5">
      <c r="A167" s="291" t="s">
        <v>44</v>
      </c>
      <c r="B167" s="289">
        <v>0</v>
      </c>
      <c r="C167" s="289">
        <v>0</v>
      </c>
      <c r="D167" s="289">
        <v>0</v>
      </c>
      <c r="E167" s="290"/>
    </row>
    <row r="168" ht="20.1" customHeight="1" spans="1:5">
      <c r="A168" s="291" t="s">
        <v>140</v>
      </c>
      <c r="B168" s="289">
        <v>20</v>
      </c>
      <c r="C168" s="289">
        <v>111</v>
      </c>
      <c r="D168" s="289">
        <v>111</v>
      </c>
      <c r="E168" s="290">
        <f>D168/C168*100</f>
        <v>100</v>
      </c>
    </row>
    <row r="169" ht="20.1" customHeight="1" spans="1:5">
      <c r="A169" s="291" t="s">
        <v>141</v>
      </c>
      <c r="B169" s="289">
        <v>0</v>
      </c>
      <c r="C169" s="289">
        <v>0</v>
      </c>
      <c r="D169" s="289">
        <v>0</v>
      </c>
      <c r="E169" s="290"/>
    </row>
    <row r="170" ht="20.1" customHeight="1" spans="1:5">
      <c r="A170" s="286" t="s">
        <v>142</v>
      </c>
      <c r="B170" s="289">
        <f>SUM(B171:B176)</f>
        <v>58</v>
      </c>
      <c r="C170" s="289">
        <f>SUM(C171:C176)</f>
        <v>67</v>
      </c>
      <c r="D170" s="289">
        <f>SUM(D171:D176)</f>
        <v>67</v>
      </c>
      <c r="E170" s="290">
        <f>D170/C170*100</f>
        <v>100</v>
      </c>
    </row>
    <row r="171" ht="20.1" customHeight="1" spans="1:5">
      <c r="A171" s="291" t="s">
        <v>42</v>
      </c>
      <c r="B171" s="289">
        <v>43</v>
      </c>
      <c r="C171" s="289">
        <v>55</v>
      </c>
      <c r="D171" s="289">
        <v>55</v>
      </c>
      <c r="E171" s="290">
        <f>D171/C171*100</f>
        <v>100</v>
      </c>
    </row>
    <row r="172" ht="20.1" customHeight="1" spans="1:5">
      <c r="A172" s="291" t="s">
        <v>43</v>
      </c>
      <c r="B172" s="289">
        <v>15</v>
      </c>
      <c r="C172" s="289">
        <v>12</v>
      </c>
      <c r="D172" s="289">
        <v>12</v>
      </c>
      <c r="E172" s="290">
        <f>D172/C172*100</f>
        <v>100</v>
      </c>
    </row>
    <row r="173" ht="20.1" customHeight="1" spans="1:5">
      <c r="A173" s="291" t="s">
        <v>44</v>
      </c>
      <c r="B173" s="289">
        <v>0</v>
      </c>
      <c r="C173" s="289">
        <v>0</v>
      </c>
      <c r="D173" s="289">
        <v>0</v>
      </c>
      <c r="E173" s="290"/>
    </row>
    <row r="174" ht="20.1" customHeight="1" spans="1:5">
      <c r="A174" s="291" t="s">
        <v>56</v>
      </c>
      <c r="B174" s="289">
        <v>0</v>
      </c>
      <c r="C174" s="289">
        <v>0</v>
      </c>
      <c r="D174" s="289">
        <v>0</v>
      </c>
      <c r="E174" s="290"/>
    </row>
    <row r="175" ht="20.1" customHeight="1" spans="1:5">
      <c r="A175" s="291" t="s">
        <v>51</v>
      </c>
      <c r="B175" s="289">
        <v>0</v>
      </c>
      <c r="C175" s="289">
        <v>0</v>
      </c>
      <c r="D175" s="289">
        <v>0</v>
      </c>
      <c r="E175" s="290"/>
    </row>
    <row r="176" ht="20.1" customHeight="1" spans="1:5">
      <c r="A176" s="291" t="s">
        <v>143</v>
      </c>
      <c r="B176" s="289">
        <v>0</v>
      </c>
      <c r="C176" s="289">
        <v>0</v>
      </c>
      <c r="D176" s="289">
        <v>0</v>
      </c>
      <c r="E176" s="290"/>
    </row>
    <row r="177" ht="20.1" customHeight="1" spans="1:5">
      <c r="A177" s="286" t="s">
        <v>144</v>
      </c>
      <c r="B177" s="289">
        <f>SUM(B178:B183)</f>
        <v>393</v>
      </c>
      <c r="C177" s="289">
        <f>SUM(C178:C183)</f>
        <v>522</v>
      </c>
      <c r="D177" s="289">
        <f>SUM(D178:D183)</f>
        <v>522</v>
      </c>
      <c r="E177" s="290">
        <f>D177/C177*100</f>
        <v>100</v>
      </c>
    </row>
    <row r="178" ht="20.1" customHeight="1" spans="1:5">
      <c r="A178" s="291" t="s">
        <v>42</v>
      </c>
      <c r="B178" s="289">
        <v>169</v>
      </c>
      <c r="C178" s="289">
        <v>318</v>
      </c>
      <c r="D178" s="289">
        <v>318</v>
      </c>
      <c r="E178" s="290">
        <f>D178/C178*100</f>
        <v>100</v>
      </c>
    </row>
    <row r="179" ht="20.1" customHeight="1" spans="1:5">
      <c r="A179" s="291" t="s">
        <v>43</v>
      </c>
      <c r="B179" s="289">
        <v>0</v>
      </c>
      <c r="C179" s="289">
        <v>0</v>
      </c>
      <c r="D179" s="289">
        <v>0</v>
      </c>
      <c r="E179" s="290"/>
    </row>
    <row r="180" ht="20.1" customHeight="1" spans="1:5">
      <c r="A180" s="291" t="s">
        <v>44</v>
      </c>
      <c r="B180" s="289">
        <v>0</v>
      </c>
      <c r="C180" s="289">
        <v>0</v>
      </c>
      <c r="D180" s="289">
        <v>0</v>
      </c>
      <c r="E180" s="290"/>
    </row>
    <row r="181" ht="20.1" customHeight="1" spans="1:5">
      <c r="A181" s="291" t="s">
        <v>145</v>
      </c>
      <c r="B181" s="289">
        <v>0</v>
      </c>
      <c r="C181" s="289">
        <v>4</v>
      </c>
      <c r="D181" s="289">
        <v>4</v>
      </c>
      <c r="E181" s="290">
        <f t="shared" ref="E181:E186" si="3">D181/C181*100</f>
        <v>100</v>
      </c>
    </row>
    <row r="182" ht="20.1" customHeight="1" spans="1:5">
      <c r="A182" s="291" t="s">
        <v>51</v>
      </c>
      <c r="B182" s="289">
        <v>24</v>
      </c>
      <c r="C182" s="289">
        <v>13</v>
      </c>
      <c r="D182" s="289">
        <v>13</v>
      </c>
      <c r="E182" s="290">
        <f t="shared" si="3"/>
        <v>100</v>
      </c>
    </row>
    <row r="183" ht="20.1" customHeight="1" spans="1:5">
      <c r="A183" s="291" t="s">
        <v>146</v>
      </c>
      <c r="B183" s="289">
        <v>200</v>
      </c>
      <c r="C183" s="289">
        <v>187</v>
      </c>
      <c r="D183" s="289">
        <v>187</v>
      </c>
      <c r="E183" s="290">
        <f t="shared" si="3"/>
        <v>100</v>
      </c>
    </row>
    <row r="184" ht="20.1" customHeight="1" spans="1:5">
      <c r="A184" s="286" t="s">
        <v>147</v>
      </c>
      <c r="B184" s="289">
        <f>SUM(B185:B190)</f>
        <v>2384</v>
      </c>
      <c r="C184" s="289">
        <f>SUM(C185:C190)</f>
        <v>2280</v>
      </c>
      <c r="D184" s="289">
        <f>SUM(D185:D190)</f>
        <v>2280</v>
      </c>
      <c r="E184" s="290">
        <f t="shared" si="3"/>
        <v>100</v>
      </c>
    </row>
    <row r="185" ht="20.1" customHeight="1" spans="1:5">
      <c r="A185" s="291" t="s">
        <v>42</v>
      </c>
      <c r="B185" s="289">
        <v>1457</v>
      </c>
      <c r="C185" s="289">
        <v>1669</v>
      </c>
      <c r="D185" s="289">
        <v>1669</v>
      </c>
      <c r="E185" s="290">
        <f t="shared" si="3"/>
        <v>100</v>
      </c>
    </row>
    <row r="186" ht="20.1" customHeight="1" spans="1:5">
      <c r="A186" s="291" t="s">
        <v>43</v>
      </c>
      <c r="B186" s="289">
        <v>500</v>
      </c>
      <c r="C186" s="289">
        <v>233</v>
      </c>
      <c r="D186" s="289">
        <v>233</v>
      </c>
      <c r="E186" s="290">
        <f t="shared" si="3"/>
        <v>100</v>
      </c>
    </row>
    <row r="187" ht="20.1" customHeight="1" spans="1:5">
      <c r="A187" s="291" t="s">
        <v>44</v>
      </c>
      <c r="B187" s="289">
        <v>60</v>
      </c>
      <c r="C187" s="289">
        <v>0</v>
      </c>
      <c r="D187" s="289">
        <v>0</v>
      </c>
      <c r="E187" s="290"/>
    </row>
    <row r="188" ht="20.1" customHeight="1" spans="1:5">
      <c r="A188" s="291" t="s">
        <v>148</v>
      </c>
      <c r="B188" s="289">
        <v>200</v>
      </c>
      <c r="C188" s="289">
        <v>103</v>
      </c>
      <c r="D188" s="289">
        <v>103</v>
      </c>
      <c r="E188" s="290">
        <f t="shared" ref="E188:E194" si="4">D188/C188*100</f>
        <v>100</v>
      </c>
    </row>
    <row r="189" ht="20.1" customHeight="1" spans="1:5">
      <c r="A189" s="291" t="s">
        <v>51</v>
      </c>
      <c r="B189" s="289">
        <v>87</v>
      </c>
      <c r="C189" s="289">
        <v>75</v>
      </c>
      <c r="D189" s="289">
        <v>75</v>
      </c>
      <c r="E189" s="290">
        <f t="shared" si="4"/>
        <v>100</v>
      </c>
    </row>
    <row r="190" ht="20.1" customHeight="1" spans="1:5">
      <c r="A190" s="291" t="s">
        <v>149</v>
      </c>
      <c r="B190" s="289">
        <v>80</v>
      </c>
      <c r="C190" s="289">
        <v>200</v>
      </c>
      <c r="D190" s="289">
        <v>200</v>
      </c>
      <c r="E190" s="290">
        <f t="shared" si="4"/>
        <v>100</v>
      </c>
    </row>
    <row r="191" ht="20.1" customHeight="1" spans="1:5">
      <c r="A191" s="286" t="s">
        <v>150</v>
      </c>
      <c r="B191" s="289">
        <f>SUM(B192:B197)</f>
        <v>376</v>
      </c>
      <c r="C191" s="289">
        <f>SUM(C192:C197)</f>
        <v>1005</v>
      </c>
      <c r="D191" s="289">
        <f>SUM(D192:D197)</f>
        <v>1005</v>
      </c>
      <c r="E191" s="290">
        <f t="shared" si="4"/>
        <v>100</v>
      </c>
    </row>
    <row r="192" ht="20.1" customHeight="1" spans="1:5">
      <c r="A192" s="291" t="s">
        <v>42</v>
      </c>
      <c r="B192" s="289">
        <v>300</v>
      </c>
      <c r="C192" s="289">
        <v>491</v>
      </c>
      <c r="D192" s="289">
        <v>491</v>
      </c>
      <c r="E192" s="290">
        <f t="shared" si="4"/>
        <v>100</v>
      </c>
    </row>
    <row r="193" ht="20.1" customHeight="1" spans="1:5">
      <c r="A193" s="291" t="s">
        <v>43</v>
      </c>
      <c r="B193" s="289">
        <v>0</v>
      </c>
      <c r="C193" s="289">
        <v>300</v>
      </c>
      <c r="D193" s="289">
        <v>300</v>
      </c>
      <c r="E193" s="290">
        <f t="shared" si="4"/>
        <v>100</v>
      </c>
    </row>
    <row r="194" ht="20.1" customHeight="1" spans="1:5">
      <c r="A194" s="291" t="s">
        <v>44</v>
      </c>
      <c r="B194" s="289">
        <v>16</v>
      </c>
      <c r="C194" s="289">
        <v>17</v>
      </c>
      <c r="D194" s="289">
        <v>17</v>
      </c>
      <c r="E194" s="290">
        <f t="shared" si="4"/>
        <v>100</v>
      </c>
    </row>
    <row r="195" ht="20.1" customHeight="1" spans="1:5">
      <c r="A195" s="291" t="s">
        <v>151</v>
      </c>
      <c r="B195" s="289">
        <v>0</v>
      </c>
      <c r="C195" s="289">
        <v>0</v>
      </c>
      <c r="D195" s="289">
        <v>0</v>
      </c>
      <c r="E195" s="290"/>
    </row>
    <row r="196" ht="20.1" customHeight="1" spans="1:5">
      <c r="A196" s="291" t="s">
        <v>51</v>
      </c>
      <c r="B196" s="289">
        <v>60</v>
      </c>
      <c r="C196" s="289">
        <v>56</v>
      </c>
      <c r="D196" s="289">
        <v>56</v>
      </c>
      <c r="E196" s="290">
        <f>D196/C196*100</f>
        <v>100</v>
      </c>
    </row>
    <row r="197" ht="20.1" customHeight="1" spans="1:5">
      <c r="A197" s="291" t="s">
        <v>152</v>
      </c>
      <c r="B197" s="289">
        <v>0</v>
      </c>
      <c r="C197" s="289">
        <v>141</v>
      </c>
      <c r="D197" s="289">
        <v>141</v>
      </c>
      <c r="E197" s="290">
        <f>D197/C197*100</f>
        <v>100</v>
      </c>
    </row>
    <row r="198" ht="20.1" customHeight="1" spans="1:5">
      <c r="A198" s="286" t="s">
        <v>153</v>
      </c>
      <c r="B198" s="289">
        <f>SUM(B199:B204)</f>
        <v>239</v>
      </c>
      <c r="C198" s="289">
        <f>SUM(C199:C204)</f>
        <v>616</v>
      </c>
      <c r="D198" s="289">
        <f>SUM(D199:D204)</f>
        <v>616</v>
      </c>
      <c r="E198" s="290">
        <f>D198/C198*100</f>
        <v>100</v>
      </c>
    </row>
    <row r="199" ht="20.1" customHeight="1" spans="1:5">
      <c r="A199" s="291" t="s">
        <v>42</v>
      </c>
      <c r="B199" s="289">
        <v>104</v>
      </c>
      <c r="C199" s="289">
        <v>423</v>
      </c>
      <c r="D199" s="289">
        <v>423</v>
      </c>
      <c r="E199" s="290">
        <f>D199/C199*100</f>
        <v>100</v>
      </c>
    </row>
    <row r="200" ht="20.1" customHeight="1" spans="1:5">
      <c r="A200" s="291" t="s">
        <v>43</v>
      </c>
      <c r="B200" s="289">
        <v>50</v>
      </c>
      <c r="C200" s="289">
        <v>0</v>
      </c>
      <c r="D200" s="289">
        <v>0</v>
      </c>
      <c r="E200" s="290"/>
    </row>
    <row r="201" ht="20.1" customHeight="1" spans="1:5">
      <c r="A201" s="291" t="s">
        <v>44</v>
      </c>
      <c r="B201" s="289">
        <v>22</v>
      </c>
      <c r="C201" s="289">
        <v>12</v>
      </c>
      <c r="D201" s="289">
        <v>12</v>
      </c>
      <c r="E201" s="290">
        <f>D201/C201*100</f>
        <v>100</v>
      </c>
    </row>
    <row r="202" ht="20.1" customHeight="1" spans="1:5">
      <c r="A202" s="291" t="s">
        <v>154</v>
      </c>
      <c r="B202" s="289">
        <v>0</v>
      </c>
      <c r="C202" s="289">
        <v>80</v>
      </c>
      <c r="D202" s="289">
        <v>80</v>
      </c>
      <c r="E202" s="290">
        <f>D202/C202*100</f>
        <v>100</v>
      </c>
    </row>
    <row r="203" ht="20.1" customHeight="1" spans="1:5">
      <c r="A203" s="291" t="s">
        <v>51</v>
      </c>
      <c r="B203" s="289">
        <v>63</v>
      </c>
      <c r="C203" s="289">
        <v>101</v>
      </c>
      <c r="D203" s="289">
        <v>101</v>
      </c>
      <c r="E203" s="290">
        <f>D203/C203*100</f>
        <v>100</v>
      </c>
    </row>
    <row r="204" ht="20.1" customHeight="1" spans="1:5">
      <c r="A204" s="291" t="s">
        <v>155</v>
      </c>
      <c r="B204" s="289">
        <v>0</v>
      </c>
      <c r="C204" s="289">
        <v>0</v>
      </c>
      <c r="D204" s="289">
        <v>0</v>
      </c>
      <c r="E204" s="290"/>
    </row>
    <row r="205" ht="20.1" customHeight="1" spans="1:5">
      <c r="A205" s="286" t="s">
        <v>156</v>
      </c>
      <c r="B205" s="289">
        <f>SUM(B206:B212)</f>
        <v>84</v>
      </c>
      <c r="C205" s="289">
        <f>SUM(C206:C212)</f>
        <v>232</v>
      </c>
      <c r="D205" s="289">
        <f>SUM(D206:D212)</f>
        <v>232</v>
      </c>
      <c r="E205" s="290">
        <f>D205/C205*100</f>
        <v>100</v>
      </c>
    </row>
    <row r="206" ht="20.1" customHeight="1" spans="1:5">
      <c r="A206" s="291" t="s">
        <v>42</v>
      </c>
      <c r="B206" s="289">
        <v>84</v>
      </c>
      <c r="C206" s="289">
        <v>171</v>
      </c>
      <c r="D206" s="289">
        <v>171</v>
      </c>
      <c r="E206" s="290">
        <f>D206/C206*100</f>
        <v>100</v>
      </c>
    </row>
    <row r="207" ht="20.1" customHeight="1" spans="1:5">
      <c r="A207" s="291" t="s">
        <v>43</v>
      </c>
      <c r="B207" s="289">
        <v>0</v>
      </c>
      <c r="C207" s="289">
        <v>7</v>
      </c>
      <c r="D207" s="289">
        <v>7</v>
      </c>
      <c r="E207" s="290">
        <f>D207/C207*100</f>
        <v>100</v>
      </c>
    </row>
    <row r="208" ht="20.1" customHeight="1" spans="1:5">
      <c r="A208" s="291" t="s">
        <v>44</v>
      </c>
      <c r="B208" s="289">
        <v>0</v>
      </c>
      <c r="C208" s="289">
        <v>0</v>
      </c>
      <c r="D208" s="289">
        <v>0</v>
      </c>
      <c r="E208" s="290"/>
    </row>
    <row r="209" ht="20.1" customHeight="1" spans="1:5">
      <c r="A209" s="291" t="s">
        <v>157</v>
      </c>
      <c r="B209" s="289">
        <v>0</v>
      </c>
      <c r="C209" s="289">
        <v>20</v>
      </c>
      <c r="D209" s="289">
        <v>20</v>
      </c>
      <c r="E209" s="290">
        <f>D209/C209*100</f>
        <v>100</v>
      </c>
    </row>
    <row r="210" ht="20.1" customHeight="1" spans="1:5">
      <c r="A210" s="291" t="s">
        <v>158</v>
      </c>
      <c r="B210" s="289">
        <v>0</v>
      </c>
      <c r="C210" s="289">
        <v>0</v>
      </c>
      <c r="D210" s="289">
        <v>0</v>
      </c>
      <c r="E210" s="290"/>
    </row>
    <row r="211" ht="20.1" customHeight="1" spans="1:5">
      <c r="A211" s="291" t="s">
        <v>51</v>
      </c>
      <c r="B211" s="289">
        <v>0</v>
      </c>
      <c r="C211" s="289">
        <v>0</v>
      </c>
      <c r="D211" s="289">
        <v>0</v>
      </c>
      <c r="E211" s="290"/>
    </row>
    <row r="212" ht="20.1" customHeight="1" spans="1:5">
      <c r="A212" s="291" t="s">
        <v>159</v>
      </c>
      <c r="B212" s="289">
        <v>0</v>
      </c>
      <c r="C212" s="289">
        <v>34</v>
      </c>
      <c r="D212" s="289">
        <v>34</v>
      </c>
      <c r="E212" s="290">
        <f>D212/C212*100</f>
        <v>100</v>
      </c>
    </row>
    <row r="213" ht="20.1" customHeight="1" spans="1:5">
      <c r="A213" s="286" t="s">
        <v>160</v>
      </c>
      <c r="B213" s="289">
        <f>SUM(B214:B218)</f>
        <v>0</v>
      </c>
      <c r="C213" s="289">
        <f>SUM(C214:C218)</f>
        <v>0</v>
      </c>
      <c r="D213" s="289">
        <f>SUM(D214:D218)</f>
        <v>0</v>
      </c>
      <c r="E213" s="290"/>
    </row>
    <row r="214" ht="20.1" customHeight="1" spans="1:5">
      <c r="A214" s="291" t="s">
        <v>42</v>
      </c>
      <c r="B214" s="289">
        <v>0</v>
      </c>
      <c r="C214" s="289">
        <v>0</v>
      </c>
      <c r="D214" s="289">
        <v>0</v>
      </c>
      <c r="E214" s="290"/>
    </row>
    <row r="215" ht="20.1" customHeight="1" spans="1:5">
      <c r="A215" s="291" t="s">
        <v>43</v>
      </c>
      <c r="B215" s="289">
        <v>0</v>
      </c>
      <c r="C215" s="289">
        <v>0</v>
      </c>
      <c r="D215" s="289">
        <v>0</v>
      </c>
      <c r="E215" s="290"/>
    </row>
    <row r="216" ht="20.1" customHeight="1" spans="1:5">
      <c r="A216" s="291" t="s">
        <v>44</v>
      </c>
      <c r="B216" s="289">
        <v>0</v>
      </c>
      <c r="C216" s="289">
        <v>0</v>
      </c>
      <c r="D216" s="289">
        <v>0</v>
      </c>
      <c r="E216" s="290"/>
    </row>
    <row r="217" ht="20.1" customHeight="1" spans="1:5">
      <c r="A217" s="291" t="s">
        <v>51</v>
      </c>
      <c r="B217" s="289">
        <v>0</v>
      </c>
      <c r="C217" s="289">
        <v>0</v>
      </c>
      <c r="D217" s="289">
        <v>0</v>
      </c>
      <c r="E217" s="290"/>
    </row>
    <row r="218" ht="20.1" customHeight="1" spans="1:5">
      <c r="A218" s="291" t="s">
        <v>161</v>
      </c>
      <c r="B218" s="289">
        <v>0</v>
      </c>
      <c r="C218" s="289">
        <v>0</v>
      </c>
      <c r="D218" s="289">
        <v>0</v>
      </c>
      <c r="E218" s="290"/>
    </row>
    <row r="219" ht="20.1" customHeight="1" spans="1:5">
      <c r="A219" s="286" t="s">
        <v>162</v>
      </c>
      <c r="B219" s="289">
        <f>SUM(B220:B224)</f>
        <v>39</v>
      </c>
      <c r="C219" s="289">
        <f>SUM(C220:C224)</f>
        <v>66</v>
      </c>
      <c r="D219" s="289">
        <f>SUM(D220:D224)</f>
        <v>66</v>
      </c>
      <c r="E219" s="290">
        <f>D219/C219*100</f>
        <v>100</v>
      </c>
    </row>
    <row r="220" ht="20.1" customHeight="1" spans="1:5">
      <c r="A220" s="291" t="s">
        <v>42</v>
      </c>
      <c r="B220" s="289">
        <v>39</v>
      </c>
      <c r="C220" s="289">
        <v>43</v>
      </c>
      <c r="D220" s="289">
        <v>43</v>
      </c>
      <c r="E220" s="290">
        <f>D220/C220*100</f>
        <v>100</v>
      </c>
    </row>
    <row r="221" ht="20.1" customHeight="1" spans="1:5">
      <c r="A221" s="291" t="s">
        <v>43</v>
      </c>
      <c r="B221" s="289">
        <v>0</v>
      </c>
      <c r="C221" s="289">
        <v>23</v>
      </c>
      <c r="D221" s="289">
        <v>23</v>
      </c>
      <c r="E221" s="290">
        <f>D221/C221*100</f>
        <v>100</v>
      </c>
    </row>
    <row r="222" ht="20.1" customHeight="1" spans="1:5">
      <c r="A222" s="291" t="s">
        <v>44</v>
      </c>
      <c r="B222" s="289">
        <v>0</v>
      </c>
      <c r="C222" s="289">
        <v>0</v>
      </c>
      <c r="D222" s="289">
        <v>0</v>
      </c>
      <c r="E222" s="290"/>
    </row>
    <row r="223" ht="20.1" customHeight="1" spans="1:5">
      <c r="A223" s="291" t="s">
        <v>51</v>
      </c>
      <c r="B223" s="289">
        <v>0</v>
      </c>
      <c r="C223" s="289">
        <v>0</v>
      </c>
      <c r="D223" s="289">
        <v>0</v>
      </c>
      <c r="E223" s="290"/>
    </row>
    <row r="224" ht="20.1" customHeight="1" spans="1:5">
      <c r="A224" s="291" t="s">
        <v>163</v>
      </c>
      <c r="B224" s="289">
        <v>0</v>
      </c>
      <c r="C224" s="289">
        <v>0</v>
      </c>
      <c r="D224" s="289">
        <v>0</v>
      </c>
      <c r="E224" s="290"/>
    </row>
    <row r="225" ht="20.1" customHeight="1" spans="1:5">
      <c r="A225" s="286" t="s">
        <v>164</v>
      </c>
      <c r="B225" s="289">
        <f>SUM(B226:B231)</f>
        <v>0</v>
      </c>
      <c r="C225" s="289">
        <f>SUM(C226:C231)</f>
        <v>0</v>
      </c>
      <c r="D225" s="289">
        <f>SUM(D226:D231)</f>
        <v>0</v>
      </c>
      <c r="E225" s="290"/>
    </row>
    <row r="226" ht="20.1" customHeight="1" spans="1:5">
      <c r="A226" s="291" t="s">
        <v>42</v>
      </c>
      <c r="B226" s="289">
        <v>0</v>
      </c>
      <c r="C226" s="289">
        <v>0</v>
      </c>
      <c r="D226" s="289">
        <v>0</v>
      </c>
      <c r="E226" s="290"/>
    </row>
    <row r="227" ht="20.1" customHeight="1" spans="1:5">
      <c r="A227" s="291" t="s">
        <v>43</v>
      </c>
      <c r="B227" s="289">
        <v>0</v>
      </c>
      <c r="C227" s="289">
        <v>0</v>
      </c>
      <c r="D227" s="289">
        <v>0</v>
      </c>
      <c r="E227" s="290"/>
    </row>
    <row r="228" ht="20.1" customHeight="1" spans="1:5">
      <c r="A228" s="291" t="s">
        <v>44</v>
      </c>
      <c r="B228" s="289">
        <v>0</v>
      </c>
      <c r="C228" s="289">
        <v>0</v>
      </c>
      <c r="D228" s="289">
        <v>0</v>
      </c>
      <c r="E228" s="290"/>
    </row>
    <row r="229" ht="20.1" customHeight="1" spans="1:5">
      <c r="A229" s="291" t="s">
        <v>165</v>
      </c>
      <c r="B229" s="289">
        <v>0</v>
      </c>
      <c r="C229" s="289">
        <v>0</v>
      </c>
      <c r="D229" s="289">
        <v>0</v>
      </c>
      <c r="E229" s="290"/>
    </row>
    <row r="230" ht="20.1" customHeight="1" spans="1:5">
      <c r="A230" s="291" t="s">
        <v>51</v>
      </c>
      <c r="B230" s="289">
        <v>0</v>
      </c>
      <c r="C230" s="289">
        <v>0</v>
      </c>
      <c r="D230" s="289">
        <v>0</v>
      </c>
      <c r="E230" s="290"/>
    </row>
    <row r="231" ht="20.1" customHeight="1" spans="1:5">
      <c r="A231" s="291" t="s">
        <v>166</v>
      </c>
      <c r="B231" s="289">
        <v>0</v>
      </c>
      <c r="C231" s="289">
        <v>0</v>
      </c>
      <c r="D231" s="289">
        <v>0</v>
      </c>
      <c r="E231" s="290"/>
    </row>
    <row r="232" ht="20.1" customHeight="1" spans="1:5">
      <c r="A232" s="286" t="s">
        <v>167</v>
      </c>
      <c r="B232" s="289">
        <f>SUM(B233:B246)</f>
        <v>2701</v>
      </c>
      <c r="C232" s="289">
        <f>SUM(C233:C246)</f>
        <v>2480</v>
      </c>
      <c r="D232" s="289">
        <f>SUM(D233:D246)</f>
        <v>2480</v>
      </c>
      <c r="E232" s="290">
        <f>D232/C232*100</f>
        <v>100</v>
      </c>
    </row>
    <row r="233" ht="20.1" customHeight="1" spans="1:5">
      <c r="A233" s="291" t="s">
        <v>42</v>
      </c>
      <c r="B233" s="289">
        <v>1555</v>
      </c>
      <c r="C233" s="289">
        <v>2055</v>
      </c>
      <c r="D233" s="289">
        <v>2055</v>
      </c>
      <c r="E233" s="290">
        <f>D233/C233*100</f>
        <v>100</v>
      </c>
    </row>
    <row r="234" ht="20.1" customHeight="1" spans="1:5">
      <c r="A234" s="291" t="s">
        <v>43</v>
      </c>
      <c r="B234" s="289">
        <v>90</v>
      </c>
      <c r="C234" s="289">
        <v>69</v>
      </c>
      <c r="D234" s="289">
        <v>69</v>
      </c>
      <c r="E234" s="290">
        <f>D234/C234*100</f>
        <v>100</v>
      </c>
    </row>
    <row r="235" ht="20.1" customHeight="1" spans="1:5">
      <c r="A235" s="291" t="s">
        <v>44</v>
      </c>
      <c r="B235" s="289">
        <v>0</v>
      </c>
      <c r="C235" s="289">
        <v>0</v>
      </c>
      <c r="D235" s="289">
        <v>0</v>
      </c>
      <c r="E235" s="290"/>
    </row>
    <row r="236" ht="20.1" customHeight="1" spans="1:5">
      <c r="A236" s="291" t="s">
        <v>168</v>
      </c>
      <c r="B236" s="289">
        <v>30</v>
      </c>
      <c r="C236" s="289">
        <v>176</v>
      </c>
      <c r="D236" s="289">
        <v>176</v>
      </c>
      <c r="E236" s="290">
        <f>D236/C236*100</f>
        <v>100</v>
      </c>
    </row>
    <row r="237" ht="20.1" customHeight="1" spans="1:5">
      <c r="A237" s="291" t="s">
        <v>169</v>
      </c>
      <c r="B237" s="289">
        <v>279</v>
      </c>
      <c r="C237" s="289">
        <v>0</v>
      </c>
      <c r="D237" s="289">
        <v>0</v>
      </c>
      <c r="E237" s="290"/>
    </row>
    <row r="238" ht="20.1" customHeight="1" spans="1:5">
      <c r="A238" s="291" t="s">
        <v>83</v>
      </c>
      <c r="B238" s="289">
        <v>0</v>
      </c>
      <c r="C238" s="289">
        <v>0</v>
      </c>
      <c r="D238" s="289">
        <v>0</v>
      </c>
      <c r="E238" s="290"/>
    </row>
    <row r="239" ht="20.1" customHeight="1" spans="1:5">
      <c r="A239" s="291" t="s">
        <v>170</v>
      </c>
      <c r="B239" s="289">
        <v>0</v>
      </c>
      <c r="C239" s="289">
        <v>0</v>
      </c>
      <c r="D239" s="289">
        <v>0</v>
      </c>
      <c r="E239" s="290"/>
    </row>
    <row r="240" ht="20.1" customHeight="1" spans="1:5">
      <c r="A240" s="291" t="s">
        <v>171</v>
      </c>
      <c r="B240" s="289">
        <v>0</v>
      </c>
      <c r="C240" s="289">
        <v>0</v>
      </c>
      <c r="D240" s="289">
        <v>0</v>
      </c>
      <c r="E240" s="290"/>
    </row>
    <row r="241" ht="20.1" customHeight="1" spans="1:5">
      <c r="A241" s="291" t="s">
        <v>172</v>
      </c>
      <c r="B241" s="289">
        <v>0</v>
      </c>
      <c r="C241" s="289">
        <v>9</v>
      </c>
      <c r="D241" s="289">
        <v>9</v>
      </c>
      <c r="E241" s="290">
        <f>D241/C241*100</f>
        <v>100</v>
      </c>
    </row>
    <row r="242" ht="20.1" customHeight="1" spans="1:5">
      <c r="A242" s="291" t="s">
        <v>173</v>
      </c>
      <c r="B242" s="289">
        <v>0</v>
      </c>
      <c r="C242" s="289">
        <v>0</v>
      </c>
      <c r="D242" s="289">
        <v>0</v>
      </c>
      <c r="E242" s="290"/>
    </row>
    <row r="243" ht="20.1" customHeight="1" spans="1:5">
      <c r="A243" s="291" t="s">
        <v>174</v>
      </c>
      <c r="B243" s="289">
        <v>0</v>
      </c>
      <c r="C243" s="289">
        <v>0</v>
      </c>
      <c r="D243" s="289">
        <v>0</v>
      </c>
      <c r="E243" s="290"/>
    </row>
    <row r="244" ht="20.1" customHeight="1" spans="1:5">
      <c r="A244" s="291" t="s">
        <v>175</v>
      </c>
      <c r="B244" s="289">
        <v>0</v>
      </c>
      <c r="C244" s="289">
        <v>61</v>
      </c>
      <c r="D244" s="289">
        <v>61</v>
      </c>
      <c r="E244" s="290">
        <f>D244/C244*100</f>
        <v>100</v>
      </c>
    </row>
    <row r="245" ht="20.1" customHeight="1" spans="1:5">
      <c r="A245" s="291" t="s">
        <v>51</v>
      </c>
      <c r="B245" s="289">
        <v>684</v>
      </c>
      <c r="C245" s="289">
        <v>110</v>
      </c>
      <c r="D245" s="289">
        <v>110</v>
      </c>
      <c r="E245" s="290">
        <f>D245/C245*100</f>
        <v>100</v>
      </c>
    </row>
    <row r="246" ht="20.1" customHeight="1" spans="1:5">
      <c r="A246" s="291" t="s">
        <v>176</v>
      </c>
      <c r="B246" s="289">
        <v>63</v>
      </c>
      <c r="C246" s="289">
        <v>0</v>
      </c>
      <c r="D246" s="289">
        <v>0</v>
      </c>
      <c r="E246" s="290"/>
    </row>
    <row r="247" ht="20.1" customHeight="1" spans="1:5">
      <c r="A247" s="286" t="s">
        <v>177</v>
      </c>
      <c r="B247" s="289">
        <f>SUM(B248:B249)</f>
        <v>0</v>
      </c>
      <c r="C247" s="289">
        <f>SUM(C248:C249)</f>
        <v>0</v>
      </c>
      <c r="D247" s="289">
        <f>SUM(D248:D249)</f>
        <v>0</v>
      </c>
      <c r="E247" s="290"/>
    </row>
    <row r="248" ht="20.1" customHeight="1" spans="1:5">
      <c r="A248" s="291" t="s">
        <v>178</v>
      </c>
      <c r="B248" s="289">
        <v>0</v>
      </c>
      <c r="C248" s="289">
        <v>0</v>
      </c>
      <c r="D248" s="289">
        <v>0</v>
      </c>
      <c r="E248" s="290"/>
    </row>
    <row r="249" ht="20.1" customHeight="1" spans="1:5">
      <c r="A249" s="291" t="s">
        <v>179</v>
      </c>
      <c r="B249" s="289">
        <v>0</v>
      </c>
      <c r="C249" s="289">
        <v>0</v>
      </c>
      <c r="D249" s="289">
        <v>0</v>
      </c>
      <c r="E249" s="290"/>
    </row>
    <row r="250" ht="20.1" customHeight="1" spans="1:5">
      <c r="A250" s="286" t="s">
        <v>180</v>
      </c>
      <c r="B250" s="289">
        <f>B251+B258+B261+B264+B270+B275+B277+B282+B288</f>
        <v>0</v>
      </c>
      <c r="C250" s="289">
        <f>C251+C258+C261+C264+C270+C275+C277+C282+C288</f>
        <v>0</v>
      </c>
      <c r="D250" s="289">
        <f>D251+D258+D261+D264+D270+D275+D277+D282+D288</f>
        <v>0</v>
      </c>
      <c r="E250" s="290"/>
    </row>
    <row r="251" ht="20.1" customHeight="1" spans="1:5">
      <c r="A251" s="286" t="s">
        <v>181</v>
      </c>
      <c r="B251" s="289">
        <f>SUM(B252:B257)</f>
        <v>0</v>
      </c>
      <c r="C251" s="289">
        <f>SUM(C252:C257)</f>
        <v>0</v>
      </c>
      <c r="D251" s="289">
        <f>SUM(D252:D257)</f>
        <v>0</v>
      </c>
      <c r="E251" s="290"/>
    </row>
    <row r="252" ht="20.1" customHeight="1" spans="1:5">
      <c r="A252" s="291" t="s">
        <v>42</v>
      </c>
      <c r="B252" s="289">
        <v>0</v>
      </c>
      <c r="C252" s="289">
        <v>0</v>
      </c>
      <c r="D252" s="289">
        <v>0</v>
      </c>
      <c r="E252" s="290"/>
    </row>
    <row r="253" ht="20.1" customHeight="1" spans="1:5">
      <c r="A253" s="291" t="s">
        <v>43</v>
      </c>
      <c r="B253" s="289">
        <v>0</v>
      </c>
      <c r="C253" s="289">
        <v>0</v>
      </c>
      <c r="D253" s="289">
        <v>0</v>
      </c>
      <c r="E253" s="290"/>
    </row>
    <row r="254" ht="20.1" customHeight="1" spans="1:5">
      <c r="A254" s="291" t="s">
        <v>44</v>
      </c>
      <c r="B254" s="289">
        <v>0</v>
      </c>
      <c r="C254" s="289">
        <v>0</v>
      </c>
      <c r="D254" s="289">
        <v>0</v>
      </c>
      <c r="E254" s="290"/>
    </row>
    <row r="255" ht="20.1" customHeight="1" spans="1:5">
      <c r="A255" s="291" t="s">
        <v>148</v>
      </c>
      <c r="B255" s="289">
        <v>0</v>
      </c>
      <c r="C255" s="289">
        <v>0</v>
      </c>
      <c r="D255" s="289">
        <v>0</v>
      </c>
      <c r="E255" s="290"/>
    </row>
    <row r="256" ht="20.1" customHeight="1" spans="1:5">
      <c r="A256" s="291" t="s">
        <v>51</v>
      </c>
      <c r="B256" s="289">
        <v>0</v>
      </c>
      <c r="C256" s="289">
        <v>0</v>
      </c>
      <c r="D256" s="289">
        <v>0</v>
      </c>
      <c r="E256" s="290"/>
    </row>
    <row r="257" ht="20.1" customHeight="1" spans="1:5">
      <c r="A257" s="291" t="s">
        <v>182</v>
      </c>
      <c r="B257" s="289">
        <v>0</v>
      </c>
      <c r="C257" s="289">
        <v>0</v>
      </c>
      <c r="D257" s="289">
        <v>0</v>
      </c>
      <c r="E257" s="290"/>
    </row>
    <row r="258" ht="20.1" customHeight="1" spans="1:5">
      <c r="A258" s="286" t="s">
        <v>183</v>
      </c>
      <c r="B258" s="289">
        <f>SUM(B259:B260)</f>
        <v>0</v>
      </c>
      <c r="C258" s="289">
        <f>SUM(C259:C260)</f>
        <v>0</v>
      </c>
      <c r="D258" s="289">
        <f>SUM(D259:D260)</f>
        <v>0</v>
      </c>
      <c r="E258" s="290"/>
    </row>
    <row r="259" ht="20.1" customHeight="1" spans="1:5">
      <c r="A259" s="291" t="s">
        <v>184</v>
      </c>
      <c r="B259" s="289">
        <v>0</v>
      </c>
      <c r="C259" s="289">
        <v>0</v>
      </c>
      <c r="D259" s="289">
        <v>0</v>
      </c>
      <c r="E259" s="290"/>
    </row>
    <row r="260" ht="20.1" customHeight="1" spans="1:5">
      <c r="A260" s="291" t="s">
        <v>185</v>
      </c>
      <c r="B260" s="289">
        <v>0</v>
      </c>
      <c r="C260" s="289">
        <v>0</v>
      </c>
      <c r="D260" s="289">
        <v>0</v>
      </c>
      <c r="E260" s="290"/>
    </row>
    <row r="261" ht="20.1" customHeight="1" spans="1:5">
      <c r="A261" s="286" t="s">
        <v>186</v>
      </c>
      <c r="B261" s="289">
        <f>SUM(B262:B263)</f>
        <v>0</v>
      </c>
      <c r="C261" s="289">
        <f>SUM(C262:C263)</f>
        <v>0</v>
      </c>
      <c r="D261" s="289">
        <f>SUM(D262:D263)</f>
        <v>0</v>
      </c>
      <c r="E261" s="290"/>
    </row>
    <row r="262" ht="20.1" customHeight="1" spans="1:5">
      <c r="A262" s="291" t="s">
        <v>187</v>
      </c>
      <c r="B262" s="289">
        <v>0</v>
      </c>
      <c r="C262" s="289">
        <v>0</v>
      </c>
      <c r="D262" s="289">
        <v>0</v>
      </c>
      <c r="E262" s="290"/>
    </row>
    <row r="263" ht="20.1" customHeight="1" spans="1:5">
      <c r="A263" s="291" t="s">
        <v>188</v>
      </c>
      <c r="B263" s="289">
        <v>0</v>
      </c>
      <c r="C263" s="289">
        <v>0</v>
      </c>
      <c r="D263" s="289">
        <v>0</v>
      </c>
      <c r="E263" s="290"/>
    </row>
    <row r="264" ht="20.1" customHeight="1" spans="1:5">
      <c r="A264" s="286" t="s">
        <v>189</v>
      </c>
      <c r="B264" s="289">
        <f>SUM(B265:B269)</f>
        <v>0</v>
      </c>
      <c r="C264" s="289">
        <f>SUM(C265:C269)</f>
        <v>0</v>
      </c>
      <c r="D264" s="289">
        <f>SUM(D265:D269)</f>
        <v>0</v>
      </c>
      <c r="E264" s="290"/>
    </row>
    <row r="265" ht="20.1" customHeight="1" spans="1:5">
      <c r="A265" s="291" t="s">
        <v>190</v>
      </c>
      <c r="B265" s="289">
        <v>0</v>
      </c>
      <c r="C265" s="289">
        <v>0</v>
      </c>
      <c r="D265" s="289">
        <v>0</v>
      </c>
      <c r="E265" s="290"/>
    </row>
    <row r="266" ht="20.1" customHeight="1" spans="1:5">
      <c r="A266" s="291" t="s">
        <v>191</v>
      </c>
      <c r="B266" s="289">
        <v>0</v>
      </c>
      <c r="C266" s="289">
        <v>0</v>
      </c>
      <c r="D266" s="289">
        <v>0</v>
      </c>
      <c r="E266" s="290"/>
    </row>
    <row r="267" ht="20.1" customHeight="1" spans="1:5">
      <c r="A267" s="291" t="s">
        <v>192</v>
      </c>
      <c r="B267" s="289">
        <v>0</v>
      </c>
      <c r="C267" s="289">
        <v>0</v>
      </c>
      <c r="D267" s="289">
        <v>0</v>
      </c>
      <c r="E267" s="290"/>
    </row>
    <row r="268" ht="20.1" customHeight="1" spans="1:5">
      <c r="A268" s="291" t="s">
        <v>193</v>
      </c>
      <c r="B268" s="289">
        <v>0</v>
      </c>
      <c r="C268" s="289">
        <v>0</v>
      </c>
      <c r="D268" s="289">
        <v>0</v>
      </c>
      <c r="E268" s="290"/>
    </row>
    <row r="269" ht="20.1" customHeight="1" spans="1:5">
      <c r="A269" s="291" t="s">
        <v>194</v>
      </c>
      <c r="B269" s="289">
        <v>0</v>
      </c>
      <c r="C269" s="289">
        <v>0</v>
      </c>
      <c r="D269" s="289">
        <v>0</v>
      </c>
      <c r="E269" s="290"/>
    </row>
    <row r="270" ht="20.1" customHeight="1" spans="1:5">
      <c r="A270" s="286" t="s">
        <v>195</v>
      </c>
      <c r="B270" s="289">
        <f>SUM(B271:B274)</f>
        <v>0</v>
      </c>
      <c r="C270" s="289">
        <f>SUM(C271:C274)</f>
        <v>0</v>
      </c>
      <c r="D270" s="289">
        <f>SUM(D271:D274)</f>
        <v>0</v>
      </c>
      <c r="E270" s="290"/>
    </row>
    <row r="271" ht="20.1" customHeight="1" spans="1:5">
      <c r="A271" s="291" t="s">
        <v>196</v>
      </c>
      <c r="B271" s="289">
        <v>0</v>
      </c>
      <c r="C271" s="289">
        <v>0</v>
      </c>
      <c r="D271" s="289">
        <v>0</v>
      </c>
      <c r="E271" s="290"/>
    </row>
    <row r="272" ht="20.1" customHeight="1" spans="1:5">
      <c r="A272" s="291" t="s">
        <v>197</v>
      </c>
      <c r="B272" s="289">
        <v>0</v>
      </c>
      <c r="C272" s="289">
        <v>0</v>
      </c>
      <c r="D272" s="289">
        <v>0</v>
      </c>
      <c r="E272" s="290"/>
    </row>
    <row r="273" ht="20.1" customHeight="1" spans="1:5">
      <c r="A273" s="291" t="s">
        <v>198</v>
      </c>
      <c r="B273" s="289">
        <v>0</v>
      </c>
      <c r="C273" s="289">
        <v>0</v>
      </c>
      <c r="D273" s="289">
        <v>0</v>
      </c>
      <c r="E273" s="290"/>
    </row>
    <row r="274" ht="20.1" customHeight="1" spans="1:5">
      <c r="A274" s="291" t="s">
        <v>199</v>
      </c>
      <c r="B274" s="289">
        <v>0</v>
      </c>
      <c r="C274" s="289">
        <v>0</v>
      </c>
      <c r="D274" s="289">
        <v>0</v>
      </c>
      <c r="E274" s="290"/>
    </row>
    <row r="275" ht="20.1" customHeight="1" spans="1:5">
      <c r="A275" s="286" t="s">
        <v>200</v>
      </c>
      <c r="B275" s="289">
        <f>B276</f>
        <v>0</v>
      </c>
      <c r="C275" s="289">
        <f>C276</f>
        <v>0</v>
      </c>
      <c r="D275" s="289">
        <f>D276</f>
        <v>0</v>
      </c>
      <c r="E275" s="290"/>
    </row>
    <row r="276" ht="20.1" customHeight="1" spans="1:5">
      <c r="A276" s="291" t="s">
        <v>201</v>
      </c>
      <c r="B276" s="289">
        <v>0</v>
      </c>
      <c r="C276" s="289">
        <v>0</v>
      </c>
      <c r="D276" s="289">
        <v>0</v>
      </c>
      <c r="E276" s="290"/>
    </row>
    <row r="277" ht="20.1" customHeight="1" spans="1:5">
      <c r="A277" s="286" t="s">
        <v>202</v>
      </c>
      <c r="B277" s="289">
        <f>SUM(B278:B281)</f>
        <v>0</v>
      </c>
      <c r="C277" s="289">
        <f>SUM(C278:C281)</f>
        <v>0</v>
      </c>
      <c r="D277" s="289">
        <f>SUM(D278:D281)</f>
        <v>0</v>
      </c>
      <c r="E277" s="290"/>
    </row>
    <row r="278" ht="20.1" customHeight="1" spans="1:5">
      <c r="A278" s="291" t="s">
        <v>203</v>
      </c>
      <c r="B278" s="289">
        <v>0</v>
      </c>
      <c r="C278" s="289">
        <v>0</v>
      </c>
      <c r="D278" s="289">
        <v>0</v>
      </c>
      <c r="E278" s="290"/>
    </row>
    <row r="279" ht="20.1" customHeight="1" spans="1:5">
      <c r="A279" s="291" t="s">
        <v>204</v>
      </c>
      <c r="B279" s="289">
        <v>0</v>
      </c>
      <c r="C279" s="289">
        <v>0</v>
      </c>
      <c r="D279" s="289">
        <v>0</v>
      </c>
      <c r="E279" s="290"/>
    </row>
    <row r="280" ht="20.1" customHeight="1" spans="1:5">
      <c r="A280" s="291" t="s">
        <v>205</v>
      </c>
      <c r="B280" s="289">
        <v>0</v>
      </c>
      <c r="C280" s="289">
        <v>0</v>
      </c>
      <c r="D280" s="289">
        <v>0</v>
      </c>
      <c r="E280" s="290"/>
    </row>
    <row r="281" ht="20.1" customHeight="1" spans="1:5">
      <c r="A281" s="291" t="s">
        <v>206</v>
      </c>
      <c r="B281" s="289">
        <v>0</v>
      </c>
      <c r="C281" s="289">
        <v>0</v>
      </c>
      <c r="D281" s="289">
        <v>0</v>
      </c>
      <c r="E281" s="290"/>
    </row>
    <row r="282" ht="20.1" customHeight="1" spans="1:5">
      <c r="A282" s="286" t="s">
        <v>207</v>
      </c>
      <c r="B282" s="289">
        <f>SUM(B283:B287)</f>
        <v>0</v>
      </c>
      <c r="C282" s="289">
        <f>SUM(C283:C287)</f>
        <v>0</v>
      </c>
      <c r="D282" s="289">
        <f>SUM(D283:D287)</f>
        <v>0</v>
      </c>
      <c r="E282" s="290"/>
    </row>
    <row r="283" ht="20.1" customHeight="1" spans="1:5">
      <c r="A283" s="291" t="s">
        <v>42</v>
      </c>
      <c r="B283" s="289">
        <v>0</v>
      </c>
      <c r="C283" s="289">
        <v>0</v>
      </c>
      <c r="D283" s="289">
        <v>0</v>
      </c>
      <c r="E283" s="290"/>
    </row>
    <row r="284" ht="20.1" customHeight="1" spans="1:5">
      <c r="A284" s="291" t="s">
        <v>43</v>
      </c>
      <c r="B284" s="289">
        <v>0</v>
      </c>
      <c r="C284" s="289">
        <v>0</v>
      </c>
      <c r="D284" s="289">
        <v>0</v>
      </c>
      <c r="E284" s="290"/>
    </row>
    <row r="285" ht="20.1" customHeight="1" spans="1:5">
      <c r="A285" s="291" t="s">
        <v>44</v>
      </c>
      <c r="B285" s="289">
        <v>0</v>
      </c>
      <c r="C285" s="289">
        <v>0</v>
      </c>
      <c r="D285" s="289">
        <v>0</v>
      </c>
      <c r="E285" s="290"/>
    </row>
    <row r="286" ht="20.1" customHeight="1" spans="1:5">
      <c r="A286" s="291" t="s">
        <v>51</v>
      </c>
      <c r="B286" s="289">
        <v>0</v>
      </c>
      <c r="C286" s="289">
        <v>0</v>
      </c>
      <c r="D286" s="289">
        <v>0</v>
      </c>
      <c r="E286" s="290"/>
    </row>
    <row r="287" ht="20.1" customHeight="1" spans="1:5">
      <c r="A287" s="291" t="s">
        <v>208</v>
      </c>
      <c r="B287" s="289">
        <v>0</v>
      </c>
      <c r="C287" s="289">
        <v>0</v>
      </c>
      <c r="D287" s="289">
        <v>0</v>
      </c>
      <c r="E287" s="290"/>
    </row>
    <row r="288" ht="20.1" customHeight="1" spans="1:5">
      <c r="A288" s="286" t="s">
        <v>209</v>
      </c>
      <c r="B288" s="289">
        <f t="shared" ref="B288:B293" si="5">B289</f>
        <v>0</v>
      </c>
      <c r="C288" s="289">
        <f t="shared" ref="C288:C293" si="6">C289</f>
        <v>0</v>
      </c>
      <c r="D288" s="289">
        <f t="shared" ref="D288:D293" si="7">D289</f>
        <v>0</v>
      </c>
      <c r="E288" s="290"/>
    </row>
    <row r="289" ht="20.1" customHeight="1" spans="1:5">
      <c r="A289" s="291" t="s">
        <v>210</v>
      </c>
      <c r="B289" s="289">
        <v>0</v>
      </c>
      <c r="C289" s="289">
        <v>0</v>
      </c>
      <c r="D289" s="289">
        <v>0</v>
      </c>
      <c r="E289" s="290"/>
    </row>
    <row r="290" ht="20.1" customHeight="1" spans="1:5">
      <c r="A290" s="286" t="s">
        <v>211</v>
      </c>
      <c r="B290" s="289">
        <f>SUM(B291,B293,B295,B297,B307)</f>
        <v>50</v>
      </c>
      <c r="C290" s="289">
        <f>SUM(C291,C293,C295,C297,C307)</f>
        <v>97</v>
      </c>
      <c r="D290" s="289">
        <f>SUM(D291,D293,D295,D297,D307)</f>
        <v>97</v>
      </c>
      <c r="E290" s="290">
        <f>D290/C290*100</f>
        <v>100</v>
      </c>
    </row>
    <row r="291" ht="20.1" customHeight="1" spans="1:5">
      <c r="A291" s="286" t="s">
        <v>212</v>
      </c>
      <c r="B291" s="289">
        <f t="shared" si="5"/>
        <v>0</v>
      </c>
      <c r="C291" s="289">
        <f t="shared" si="6"/>
        <v>0</v>
      </c>
      <c r="D291" s="289">
        <f t="shared" si="7"/>
        <v>0</v>
      </c>
      <c r="E291" s="290"/>
    </row>
    <row r="292" ht="20.1" customHeight="1" spans="1:5">
      <c r="A292" s="291" t="s">
        <v>213</v>
      </c>
      <c r="B292" s="289">
        <v>0</v>
      </c>
      <c r="C292" s="289">
        <v>0</v>
      </c>
      <c r="D292" s="289">
        <v>0</v>
      </c>
      <c r="E292" s="290"/>
    </row>
    <row r="293" ht="20.1" customHeight="1" spans="1:5">
      <c r="A293" s="286" t="s">
        <v>214</v>
      </c>
      <c r="B293" s="289">
        <f t="shared" si="5"/>
        <v>0</v>
      </c>
      <c r="C293" s="289">
        <f t="shared" si="6"/>
        <v>0</v>
      </c>
      <c r="D293" s="289">
        <f t="shared" si="7"/>
        <v>0</v>
      </c>
      <c r="E293" s="290"/>
    </row>
    <row r="294" ht="20.1" customHeight="1" spans="1:5">
      <c r="A294" s="291" t="s">
        <v>215</v>
      </c>
      <c r="B294" s="289">
        <v>0</v>
      </c>
      <c r="C294" s="289">
        <v>0</v>
      </c>
      <c r="D294" s="289">
        <v>0</v>
      </c>
      <c r="E294" s="290"/>
    </row>
    <row r="295" ht="20.1" customHeight="1" spans="1:5">
      <c r="A295" s="286" t="s">
        <v>216</v>
      </c>
      <c r="B295" s="289">
        <f>B296</f>
        <v>0</v>
      </c>
      <c r="C295" s="289">
        <f>C296</f>
        <v>0</v>
      </c>
      <c r="D295" s="289">
        <f>D296</f>
        <v>0</v>
      </c>
      <c r="E295" s="290"/>
    </row>
    <row r="296" ht="20.1" customHeight="1" spans="1:5">
      <c r="A296" s="291" t="s">
        <v>217</v>
      </c>
      <c r="B296" s="289">
        <v>0</v>
      </c>
      <c r="C296" s="289">
        <v>0</v>
      </c>
      <c r="D296" s="289">
        <v>0</v>
      </c>
      <c r="E296" s="290"/>
    </row>
    <row r="297" ht="20.1" customHeight="1" spans="1:5">
      <c r="A297" s="286" t="s">
        <v>218</v>
      </c>
      <c r="B297" s="289">
        <f>SUM(B298:B306)</f>
        <v>50</v>
      </c>
      <c r="C297" s="289">
        <f>SUM(C298:C306)</f>
        <v>77</v>
      </c>
      <c r="D297" s="289">
        <f>SUM(D298:D306)</f>
        <v>77</v>
      </c>
      <c r="E297" s="290">
        <f>D297/C297*100</f>
        <v>100</v>
      </c>
    </row>
    <row r="298" ht="20.1" customHeight="1" spans="1:5">
      <c r="A298" s="291" t="s">
        <v>219</v>
      </c>
      <c r="B298" s="289">
        <v>50</v>
      </c>
      <c r="C298" s="289">
        <v>39</v>
      </c>
      <c r="D298" s="289">
        <v>39</v>
      </c>
      <c r="E298" s="290">
        <f>D298/C298*100</f>
        <v>100</v>
      </c>
    </row>
    <row r="299" ht="20.1" customHeight="1" spans="1:5">
      <c r="A299" s="291" t="s">
        <v>220</v>
      </c>
      <c r="B299" s="289">
        <v>0</v>
      </c>
      <c r="C299" s="289">
        <v>0</v>
      </c>
      <c r="D299" s="289">
        <v>0</v>
      </c>
      <c r="E299" s="290"/>
    </row>
    <row r="300" ht="20.1" customHeight="1" spans="1:5">
      <c r="A300" s="291" t="s">
        <v>221</v>
      </c>
      <c r="B300" s="289">
        <v>0</v>
      </c>
      <c r="C300" s="289">
        <v>11</v>
      </c>
      <c r="D300" s="289">
        <v>11</v>
      </c>
      <c r="E300" s="290">
        <f>D300/C300*100</f>
        <v>100</v>
      </c>
    </row>
    <row r="301" ht="20.1" customHeight="1" spans="1:5">
      <c r="A301" s="291" t="s">
        <v>222</v>
      </c>
      <c r="B301" s="289">
        <v>0</v>
      </c>
      <c r="C301" s="289">
        <v>0</v>
      </c>
      <c r="D301" s="289">
        <v>0</v>
      </c>
      <c r="E301" s="290"/>
    </row>
    <row r="302" ht="20.1" customHeight="1" spans="1:5">
      <c r="A302" s="291" t="s">
        <v>223</v>
      </c>
      <c r="B302" s="289">
        <v>0</v>
      </c>
      <c r="C302" s="289">
        <v>7</v>
      </c>
      <c r="D302" s="289">
        <v>7</v>
      </c>
      <c r="E302" s="290">
        <f>D302/C302*100</f>
        <v>100</v>
      </c>
    </row>
    <row r="303" ht="20.1" customHeight="1" spans="1:5">
      <c r="A303" s="291" t="s">
        <v>224</v>
      </c>
      <c r="B303" s="289">
        <v>0</v>
      </c>
      <c r="C303" s="289">
        <v>0</v>
      </c>
      <c r="D303" s="289">
        <v>0</v>
      </c>
      <c r="E303" s="290"/>
    </row>
    <row r="304" ht="20.1" customHeight="1" spans="1:5">
      <c r="A304" s="291" t="s">
        <v>225</v>
      </c>
      <c r="B304" s="289">
        <v>0</v>
      </c>
      <c r="C304" s="289">
        <v>9</v>
      </c>
      <c r="D304" s="289">
        <v>9</v>
      </c>
      <c r="E304" s="290">
        <f>D304/C304*100</f>
        <v>100</v>
      </c>
    </row>
    <row r="305" ht="20.1" customHeight="1" spans="1:5">
      <c r="A305" s="291" t="s">
        <v>226</v>
      </c>
      <c r="B305" s="289">
        <v>0</v>
      </c>
      <c r="C305" s="289">
        <v>0</v>
      </c>
      <c r="D305" s="289">
        <v>0</v>
      </c>
      <c r="E305" s="290"/>
    </row>
    <row r="306" ht="20.1" customHeight="1" spans="1:5">
      <c r="A306" s="291" t="s">
        <v>227</v>
      </c>
      <c r="B306" s="289">
        <v>0</v>
      </c>
      <c r="C306" s="289">
        <v>11</v>
      </c>
      <c r="D306" s="289">
        <v>11</v>
      </c>
      <c r="E306" s="290">
        <f>D306/C306*100</f>
        <v>100</v>
      </c>
    </row>
    <row r="307" ht="20.1" customHeight="1" spans="1:5">
      <c r="A307" s="286" t="s">
        <v>228</v>
      </c>
      <c r="B307" s="289">
        <f>B308</f>
        <v>0</v>
      </c>
      <c r="C307" s="289">
        <f>C308</f>
        <v>20</v>
      </c>
      <c r="D307" s="289">
        <f>D308</f>
        <v>20</v>
      </c>
      <c r="E307" s="290">
        <f>D307/C307*100</f>
        <v>100</v>
      </c>
    </row>
    <row r="308" ht="20.1" customHeight="1" spans="1:5">
      <c r="A308" s="291" t="s">
        <v>229</v>
      </c>
      <c r="B308" s="289">
        <v>0</v>
      </c>
      <c r="C308" s="289">
        <v>20</v>
      </c>
      <c r="D308" s="289">
        <v>20</v>
      </c>
      <c r="E308" s="290">
        <f>D308/C308*100</f>
        <v>100</v>
      </c>
    </row>
    <row r="309" ht="20.1" customHeight="1" spans="1:5">
      <c r="A309" s="286" t="s">
        <v>230</v>
      </c>
      <c r="B309" s="289">
        <f>B310+B313+B322+B329+B337+B346+B362+B372+B382+B390+B396</f>
        <v>10338</v>
      </c>
      <c r="C309" s="289">
        <f>C310+C313+C322+C329+C337+C346+C362+C372+C382+C390+C396</f>
        <v>13273</v>
      </c>
      <c r="D309" s="289">
        <f>D310+D313+D322+D329+D337+D346+D362+D372+D382+D390+D396</f>
        <v>13263</v>
      </c>
      <c r="E309" s="290">
        <f>D309/C309*100</f>
        <v>99.9</v>
      </c>
    </row>
    <row r="310" ht="20.1" customHeight="1" spans="1:5">
      <c r="A310" s="286" t="s">
        <v>231</v>
      </c>
      <c r="B310" s="289">
        <f>SUM(B311:B312)</f>
        <v>0</v>
      </c>
      <c r="C310" s="289">
        <f>SUM(C311:C312)</f>
        <v>7</v>
      </c>
      <c r="D310" s="289">
        <f>SUM(D311:D312)</f>
        <v>7</v>
      </c>
      <c r="E310" s="290">
        <f>D310/C310*100</f>
        <v>100</v>
      </c>
    </row>
    <row r="311" ht="20.1" customHeight="1" spans="1:5">
      <c r="A311" s="291" t="s">
        <v>232</v>
      </c>
      <c r="B311" s="289">
        <v>0</v>
      </c>
      <c r="C311" s="289">
        <v>0</v>
      </c>
      <c r="D311" s="289">
        <v>0</v>
      </c>
      <c r="E311" s="290"/>
    </row>
    <row r="312" ht="20.1" customHeight="1" spans="1:5">
      <c r="A312" s="291" t="s">
        <v>233</v>
      </c>
      <c r="B312" s="289">
        <v>0</v>
      </c>
      <c r="C312" s="289">
        <v>7</v>
      </c>
      <c r="D312" s="289">
        <v>7</v>
      </c>
      <c r="E312" s="290">
        <f>D312/C312*100</f>
        <v>100</v>
      </c>
    </row>
    <row r="313" ht="20.1" customHeight="1" spans="1:5">
      <c r="A313" s="286" t="s">
        <v>234</v>
      </c>
      <c r="B313" s="289">
        <f>SUM(B314:B321)</f>
        <v>6344</v>
      </c>
      <c r="C313" s="289">
        <f>SUM(C314:C321)</f>
        <v>8790</v>
      </c>
      <c r="D313" s="289">
        <f>SUM(D314:D321)</f>
        <v>8790</v>
      </c>
      <c r="E313" s="290">
        <f>D313/C313*100</f>
        <v>100</v>
      </c>
    </row>
    <row r="314" ht="20.1" customHeight="1" spans="1:5">
      <c r="A314" s="291" t="s">
        <v>42</v>
      </c>
      <c r="B314" s="289">
        <v>5427</v>
      </c>
      <c r="C314" s="289">
        <v>7551</v>
      </c>
      <c r="D314" s="289">
        <v>7551</v>
      </c>
      <c r="E314" s="290">
        <f>D314/C314*100</f>
        <v>100</v>
      </c>
    </row>
    <row r="315" ht="20.1" customHeight="1" spans="1:5">
      <c r="A315" s="291" t="s">
        <v>43</v>
      </c>
      <c r="B315" s="289">
        <v>0</v>
      </c>
      <c r="C315" s="289">
        <v>56</v>
      </c>
      <c r="D315" s="289">
        <v>56</v>
      </c>
      <c r="E315" s="290">
        <f>D315/C315*100</f>
        <v>100</v>
      </c>
    </row>
    <row r="316" ht="20.1" customHeight="1" spans="1:5">
      <c r="A316" s="291" t="s">
        <v>44</v>
      </c>
      <c r="B316" s="289">
        <v>0</v>
      </c>
      <c r="C316" s="289">
        <v>0</v>
      </c>
      <c r="D316" s="289">
        <v>0</v>
      </c>
      <c r="E316" s="290"/>
    </row>
    <row r="317" ht="20.1" customHeight="1" spans="1:5">
      <c r="A317" s="291" t="s">
        <v>83</v>
      </c>
      <c r="B317" s="289">
        <v>0</v>
      </c>
      <c r="C317" s="289">
        <v>5</v>
      </c>
      <c r="D317" s="289">
        <v>5</v>
      </c>
      <c r="E317" s="290">
        <f>D317/C317*100</f>
        <v>100</v>
      </c>
    </row>
    <row r="318" ht="20.1" customHeight="1" spans="1:5">
      <c r="A318" s="291" t="s">
        <v>235</v>
      </c>
      <c r="B318" s="289">
        <v>4</v>
      </c>
      <c r="C318" s="289">
        <v>1166</v>
      </c>
      <c r="D318" s="289">
        <v>1166</v>
      </c>
      <c r="E318" s="290">
        <f>D318/C318*100</f>
        <v>100</v>
      </c>
    </row>
    <row r="319" ht="20.1" customHeight="1" spans="1:5">
      <c r="A319" s="291" t="s">
        <v>236</v>
      </c>
      <c r="B319" s="289">
        <v>0</v>
      </c>
      <c r="C319" s="289">
        <v>12</v>
      </c>
      <c r="D319" s="289">
        <v>12</v>
      </c>
      <c r="E319" s="290">
        <f>D319/C319*100</f>
        <v>100</v>
      </c>
    </row>
    <row r="320" ht="20.1" customHeight="1" spans="1:5">
      <c r="A320" s="291" t="s">
        <v>51</v>
      </c>
      <c r="B320" s="289">
        <v>0</v>
      </c>
      <c r="C320" s="289">
        <v>0</v>
      </c>
      <c r="D320" s="289">
        <v>0</v>
      </c>
      <c r="E320" s="290"/>
    </row>
    <row r="321" ht="20.1" customHeight="1" spans="1:5">
      <c r="A321" s="291" t="s">
        <v>237</v>
      </c>
      <c r="B321" s="289">
        <v>913</v>
      </c>
      <c r="C321" s="289">
        <v>0</v>
      </c>
      <c r="D321" s="289">
        <v>0</v>
      </c>
      <c r="E321" s="290"/>
    </row>
    <row r="322" ht="20.1" customHeight="1" spans="1:5">
      <c r="A322" s="286" t="s">
        <v>238</v>
      </c>
      <c r="B322" s="289">
        <f>SUM(B323:B328)</f>
        <v>0</v>
      </c>
      <c r="C322" s="289">
        <f>SUM(C323:C328)</f>
        <v>0</v>
      </c>
      <c r="D322" s="289">
        <f>SUM(D323:D328)</f>
        <v>0</v>
      </c>
      <c r="E322" s="290"/>
    </row>
    <row r="323" ht="20.1" customHeight="1" spans="1:5">
      <c r="A323" s="291" t="s">
        <v>42</v>
      </c>
      <c r="B323" s="289">
        <v>0</v>
      </c>
      <c r="C323" s="289">
        <v>0</v>
      </c>
      <c r="D323" s="289">
        <v>0</v>
      </c>
      <c r="E323" s="290"/>
    </row>
    <row r="324" ht="20.1" customHeight="1" spans="1:5">
      <c r="A324" s="291" t="s">
        <v>43</v>
      </c>
      <c r="B324" s="289">
        <v>0</v>
      </c>
      <c r="C324" s="289">
        <v>0</v>
      </c>
      <c r="D324" s="289">
        <v>0</v>
      </c>
      <c r="E324" s="290"/>
    </row>
    <row r="325" ht="20.1" customHeight="1" spans="1:5">
      <c r="A325" s="291" t="s">
        <v>44</v>
      </c>
      <c r="B325" s="289">
        <v>0</v>
      </c>
      <c r="C325" s="289">
        <v>0</v>
      </c>
      <c r="D325" s="289">
        <v>0</v>
      </c>
      <c r="E325" s="290"/>
    </row>
    <row r="326" ht="20.1" customHeight="1" spans="1:5">
      <c r="A326" s="291" t="s">
        <v>239</v>
      </c>
      <c r="B326" s="289">
        <v>0</v>
      </c>
      <c r="C326" s="289">
        <v>0</v>
      </c>
      <c r="D326" s="289">
        <v>0</v>
      </c>
      <c r="E326" s="290"/>
    </row>
    <row r="327" ht="20.1" customHeight="1" spans="1:5">
      <c r="A327" s="291" t="s">
        <v>51</v>
      </c>
      <c r="B327" s="289">
        <v>0</v>
      </c>
      <c r="C327" s="289">
        <v>0</v>
      </c>
      <c r="D327" s="289">
        <v>0</v>
      </c>
      <c r="E327" s="290"/>
    </row>
    <row r="328" ht="20.1" customHeight="1" spans="1:5">
      <c r="A328" s="291" t="s">
        <v>240</v>
      </c>
      <c r="B328" s="289">
        <v>0</v>
      </c>
      <c r="C328" s="289">
        <v>0</v>
      </c>
      <c r="D328" s="289">
        <v>0</v>
      </c>
      <c r="E328" s="290"/>
    </row>
    <row r="329" ht="20.1" customHeight="1" spans="1:5">
      <c r="A329" s="286" t="s">
        <v>241</v>
      </c>
      <c r="B329" s="289">
        <f>SUM(B330:B336)</f>
        <v>900</v>
      </c>
      <c r="C329" s="289">
        <f>SUM(C330:C336)</f>
        <v>1092</v>
      </c>
      <c r="D329" s="289">
        <f>SUM(D330:D336)</f>
        <v>1092</v>
      </c>
      <c r="E329" s="290">
        <f>D329/C329*100</f>
        <v>100</v>
      </c>
    </row>
    <row r="330" ht="20.1" customHeight="1" spans="1:5">
      <c r="A330" s="291" t="s">
        <v>42</v>
      </c>
      <c r="B330" s="289">
        <v>820</v>
      </c>
      <c r="C330" s="289">
        <v>856</v>
      </c>
      <c r="D330" s="289">
        <v>856</v>
      </c>
      <c r="E330" s="290">
        <f>D330/C330*100</f>
        <v>100</v>
      </c>
    </row>
    <row r="331" ht="20.1" customHeight="1" spans="1:5">
      <c r="A331" s="291" t="s">
        <v>43</v>
      </c>
      <c r="B331" s="289">
        <v>0</v>
      </c>
      <c r="C331" s="289">
        <v>177</v>
      </c>
      <c r="D331" s="289">
        <v>177</v>
      </c>
      <c r="E331" s="290">
        <f>D331/C331*100</f>
        <v>100</v>
      </c>
    </row>
    <row r="332" ht="20.1" customHeight="1" spans="1:5">
      <c r="A332" s="291" t="s">
        <v>44</v>
      </c>
      <c r="B332" s="289">
        <v>0</v>
      </c>
      <c r="C332" s="289">
        <v>0</v>
      </c>
      <c r="D332" s="289">
        <v>0</v>
      </c>
      <c r="E332" s="290"/>
    </row>
    <row r="333" ht="20.1" customHeight="1" spans="1:5">
      <c r="A333" s="291" t="s">
        <v>242</v>
      </c>
      <c r="B333" s="289">
        <v>0</v>
      </c>
      <c r="C333" s="289">
        <v>0</v>
      </c>
      <c r="D333" s="289">
        <v>0</v>
      </c>
      <c r="E333" s="290"/>
    </row>
    <row r="334" ht="20.1" customHeight="1" spans="1:5">
      <c r="A334" s="291" t="s">
        <v>243</v>
      </c>
      <c r="B334" s="289">
        <v>0</v>
      </c>
      <c r="C334" s="289">
        <v>29</v>
      </c>
      <c r="D334" s="289">
        <v>29</v>
      </c>
      <c r="E334" s="290">
        <f>D334/C334*100</f>
        <v>100</v>
      </c>
    </row>
    <row r="335" ht="20.1" customHeight="1" spans="1:5">
      <c r="A335" s="291" t="s">
        <v>51</v>
      </c>
      <c r="B335" s="289">
        <v>30</v>
      </c>
      <c r="C335" s="289">
        <v>30</v>
      </c>
      <c r="D335" s="289">
        <v>30</v>
      </c>
      <c r="E335" s="290">
        <f>D335/C335*100</f>
        <v>100</v>
      </c>
    </row>
    <row r="336" ht="20.1" customHeight="1" spans="1:5">
      <c r="A336" s="291" t="s">
        <v>244</v>
      </c>
      <c r="B336" s="289">
        <v>50</v>
      </c>
      <c r="C336" s="289">
        <v>0</v>
      </c>
      <c r="D336" s="289">
        <v>0</v>
      </c>
      <c r="E336" s="290"/>
    </row>
    <row r="337" ht="20.1" customHeight="1" spans="1:5">
      <c r="A337" s="286" t="s">
        <v>245</v>
      </c>
      <c r="B337" s="289">
        <f>SUM(B338:B345)</f>
        <v>1200</v>
      </c>
      <c r="C337" s="289">
        <f>SUM(C338:C345)</f>
        <v>2040</v>
      </c>
      <c r="D337" s="289">
        <f>SUM(D338:D345)</f>
        <v>2040</v>
      </c>
      <c r="E337" s="290">
        <f>D337/C337*100</f>
        <v>100</v>
      </c>
    </row>
    <row r="338" ht="20.1" customHeight="1" spans="1:5">
      <c r="A338" s="291" t="s">
        <v>42</v>
      </c>
      <c r="B338" s="289">
        <v>1200</v>
      </c>
      <c r="C338" s="289">
        <v>1563</v>
      </c>
      <c r="D338" s="289">
        <v>1563</v>
      </c>
      <c r="E338" s="290">
        <f>D338/C338*100</f>
        <v>100</v>
      </c>
    </row>
    <row r="339" ht="20.1" customHeight="1" spans="1:5">
      <c r="A339" s="291" t="s">
        <v>43</v>
      </c>
      <c r="B339" s="289">
        <v>0</v>
      </c>
      <c r="C339" s="289">
        <v>310</v>
      </c>
      <c r="D339" s="289">
        <v>310</v>
      </c>
      <c r="E339" s="290">
        <f>D339/C339*100</f>
        <v>100</v>
      </c>
    </row>
    <row r="340" ht="20.1" customHeight="1" spans="1:5">
      <c r="A340" s="291" t="s">
        <v>44</v>
      </c>
      <c r="B340" s="289">
        <v>0</v>
      </c>
      <c r="C340" s="289">
        <v>0</v>
      </c>
      <c r="D340" s="289">
        <v>0</v>
      </c>
      <c r="E340" s="290"/>
    </row>
    <row r="341" ht="20.1" customHeight="1" spans="1:5">
      <c r="A341" s="291" t="s">
        <v>246</v>
      </c>
      <c r="B341" s="289">
        <v>0</v>
      </c>
      <c r="C341" s="289">
        <v>167</v>
      </c>
      <c r="D341" s="289">
        <v>167</v>
      </c>
      <c r="E341" s="290">
        <f>D341/C341*100</f>
        <v>100</v>
      </c>
    </row>
    <row r="342" ht="20.1" customHeight="1" spans="1:5">
      <c r="A342" s="291" t="s">
        <v>247</v>
      </c>
      <c r="B342" s="289">
        <v>0</v>
      </c>
      <c r="C342" s="289">
        <v>0</v>
      </c>
      <c r="D342" s="289">
        <v>0</v>
      </c>
      <c r="E342" s="290"/>
    </row>
    <row r="343" ht="20.1" customHeight="1" spans="1:5">
      <c r="A343" s="291" t="s">
        <v>248</v>
      </c>
      <c r="B343" s="289">
        <v>0</v>
      </c>
      <c r="C343" s="289">
        <v>0</v>
      </c>
      <c r="D343" s="289">
        <v>0</v>
      </c>
      <c r="E343" s="290"/>
    </row>
    <row r="344" ht="20.1" customHeight="1" spans="1:5">
      <c r="A344" s="291" t="s">
        <v>51</v>
      </c>
      <c r="B344" s="289">
        <v>0</v>
      </c>
      <c r="C344" s="289">
        <v>0</v>
      </c>
      <c r="D344" s="289">
        <v>0</v>
      </c>
      <c r="E344" s="290"/>
    </row>
    <row r="345" ht="20.1" customHeight="1" spans="1:5">
      <c r="A345" s="291" t="s">
        <v>249</v>
      </c>
      <c r="B345" s="289">
        <v>0</v>
      </c>
      <c r="C345" s="289">
        <v>0</v>
      </c>
      <c r="D345" s="289">
        <v>0</v>
      </c>
      <c r="E345" s="290"/>
    </row>
    <row r="346" ht="20.1" customHeight="1" spans="1:5">
      <c r="A346" s="286" t="s">
        <v>250</v>
      </c>
      <c r="B346" s="289">
        <f>SUM(B347:B361)</f>
        <v>894</v>
      </c>
      <c r="C346" s="289">
        <f>SUM(C347:C361)</f>
        <v>1311</v>
      </c>
      <c r="D346" s="289">
        <f>SUM(D347:D361)</f>
        <v>1311</v>
      </c>
      <c r="E346" s="290">
        <f>D346/C346*100</f>
        <v>100</v>
      </c>
    </row>
    <row r="347" ht="20.1" customHeight="1" spans="1:5">
      <c r="A347" s="291" t="s">
        <v>42</v>
      </c>
      <c r="B347" s="289">
        <v>860</v>
      </c>
      <c r="C347" s="289">
        <v>1081</v>
      </c>
      <c r="D347" s="289">
        <v>1081</v>
      </c>
      <c r="E347" s="290">
        <f>D347/C347*100</f>
        <v>100</v>
      </c>
    </row>
    <row r="348" ht="20.1" customHeight="1" spans="1:5">
      <c r="A348" s="291" t="s">
        <v>43</v>
      </c>
      <c r="B348" s="289">
        <v>0</v>
      </c>
      <c r="C348" s="289">
        <v>86</v>
      </c>
      <c r="D348" s="289">
        <v>86</v>
      </c>
      <c r="E348" s="290">
        <f>D348/C348*100</f>
        <v>100</v>
      </c>
    </row>
    <row r="349" ht="20.1" customHeight="1" spans="1:5">
      <c r="A349" s="291" t="s">
        <v>44</v>
      </c>
      <c r="B349" s="289">
        <v>0</v>
      </c>
      <c r="C349" s="289">
        <v>0</v>
      </c>
      <c r="D349" s="289">
        <v>0</v>
      </c>
      <c r="E349" s="290"/>
    </row>
    <row r="350" ht="20.1" customHeight="1" spans="1:5">
      <c r="A350" s="291" t="s">
        <v>251</v>
      </c>
      <c r="B350" s="289">
        <v>0</v>
      </c>
      <c r="C350" s="289">
        <v>8</v>
      </c>
      <c r="D350" s="289">
        <v>8</v>
      </c>
      <c r="E350" s="290">
        <f>D350/C350*100</f>
        <v>100</v>
      </c>
    </row>
    <row r="351" ht="20.1" customHeight="1" spans="1:5">
      <c r="A351" s="291" t="s">
        <v>252</v>
      </c>
      <c r="B351" s="289">
        <v>10</v>
      </c>
      <c r="C351" s="289">
        <v>5</v>
      </c>
      <c r="D351" s="289">
        <v>5</v>
      </c>
      <c r="E351" s="290">
        <f>D351/C351*100</f>
        <v>100</v>
      </c>
    </row>
    <row r="352" ht="20.1" customHeight="1" spans="1:5">
      <c r="A352" s="291" t="s">
        <v>253</v>
      </c>
      <c r="B352" s="289">
        <v>0</v>
      </c>
      <c r="C352" s="289">
        <v>0</v>
      </c>
      <c r="D352" s="289">
        <v>0</v>
      </c>
      <c r="E352" s="290"/>
    </row>
    <row r="353" ht="20.1" customHeight="1" spans="1:5">
      <c r="A353" s="291" t="s">
        <v>254</v>
      </c>
      <c r="B353" s="289">
        <v>24</v>
      </c>
      <c r="C353" s="289">
        <v>54</v>
      </c>
      <c r="D353" s="289">
        <v>54</v>
      </c>
      <c r="E353" s="290">
        <f>D353/C353*100</f>
        <v>100</v>
      </c>
    </row>
    <row r="354" ht="20.1" customHeight="1" spans="1:5">
      <c r="A354" s="291" t="s">
        <v>255</v>
      </c>
      <c r="B354" s="289">
        <v>0</v>
      </c>
      <c r="C354" s="289">
        <v>0</v>
      </c>
      <c r="D354" s="289">
        <v>0</v>
      </c>
      <c r="E354" s="290"/>
    </row>
    <row r="355" ht="20.1" customHeight="1" spans="1:5">
      <c r="A355" s="291" t="s">
        <v>256</v>
      </c>
      <c r="B355" s="289">
        <v>0</v>
      </c>
      <c r="C355" s="289">
        <v>0</v>
      </c>
      <c r="D355" s="289">
        <v>0</v>
      </c>
      <c r="E355" s="290"/>
    </row>
    <row r="356" ht="20.1" customHeight="1" spans="1:5">
      <c r="A356" s="291" t="s">
        <v>257</v>
      </c>
      <c r="B356" s="289">
        <v>0</v>
      </c>
      <c r="C356" s="289">
        <v>31</v>
      </c>
      <c r="D356" s="289">
        <v>31</v>
      </c>
      <c r="E356" s="290">
        <f>D356/C356*100</f>
        <v>100</v>
      </c>
    </row>
    <row r="357" ht="20.1" customHeight="1" spans="1:5">
      <c r="A357" s="291" t="s">
        <v>258</v>
      </c>
      <c r="B357" s="289">
        <v>0</v>
      </c>
      <c r="C357" s="289">
        <v>0</v>
      </c>
      <c r="D357" s="289">
        <v>0</v>
      </c>
      <c r="E357" s="290"/>
    </row>
    <row r="358" ht="20.1" customHeight="1" spans="1:5">
      <c r="A358" s="291" t="s">
        <v>259</v>
      </c>
      <c r="B358" s="289">
        <v>0</v>
      </c>
      <c r="C358" s="289">
        <v>0</v>
      </c>
      <c r="D358" s="289">
        <v>0</v>
      </c>
      <c r="E358" s="290"/>
    </row>
    <row r="359" ht="20.1" customHeight="1" spans="1:5">
      <c r="A359" s="291" t="s">
        <v>83</v>
      </c>
      <c r="B359" s="289">
        <v>0</v>
      </c>
      <c r="C359" s="289">
        <v>0</v>
      </c>
      <c r="D359" s="289">
        <v>0</v>
      </c>
      <c r="E359" s="290"/>
    </row>
    <row r="360" ht="20.1" customHeight="1" spans="1:5">
      <c r="A360" s="291" t="s">
        <v>51</v>
      </c>
      <c r="B360" s="289">
        <v>0</v>
      </c>
      <c r="C360" s="289">
        <v>0</v>
      </c>
      <c r="D360" s="289">
        <v>0</v>
      </c>
      <c r="E360" s="290"/>
    </row>
    <row r="361" ht="20.1" customHeight="1" spans="1:5">
      <c r="A361" s="291" t="s">
        <v>260</v>
      </c>
      <c r="B361" s="289">
        <v>0</v>
      </c>
      <c r="C361" s="289">
        <v>46</v>
      </c>
      <c r="D361" s="289">
        <v>46</v>
      </c>
      <c r="E361" s="290">
        <f>D361/C361*100</f>
        <v>100</v>
      </c>
    </row>
    <row r="362" ht="20.1" customHeight="1" spans="1:5">
      <c r="A362" s="286" t="s">
        <v>261</v>
      </c>
      <c r="B362" s="289">
        <f>SUM(B363:B371)</f>
        <v>0</v>
      </c>
      <c r="C362" s="289">
        <f>SUM(C363:C371)</f>
        <v>0</v>
      </c>
      <c r="D362" s="289">
        <f>SUM(D363:D371)</f>
        <v>0</v>
      </c>
      <c r="E362" s="290"/>
    </row>
    <row r="363" ht="20.1" customHeight="1" spans="1:5">
      <c r="A363" s="291" t="s">
        <v>42</v>
      </c>
      <c r="B363" s="289">
        <v>0</v>
      </c>
      <c r="C363" s="289">
        <v>0</v>
      </c>
      <c r="D363" s="289">
        <v>0</v>
      </c>
      <c r="E363" s="290"/>
    </row>
    <row r="364" ht="20.1" customHeight="1" spans="1:5">
      <c r="A364" s="291" t="s">
        <v>43</v>
      </c>
      <c r="B364" s="289">
        <v>0</v>
      </c>
      <c r="C364" s="289">
        <v>0</v>
      </c>
      <c r="D364" s="289">
        <v>0</v>
      </c>
      <c r="E364" s="290"/>
    </row>
    <row r="365" ht="20.1" customHeight="1" spans="1:5">
      <c r="A365" s="291" t="s">
        <v>44</v>
      </c>
      <c r="B365" s="289">
        <v>0</v>
      </c>
      <c r="C365" s="289">
        <v>0</v>
      </c>
      <c r="D365" s="289">
        <v>0</v>
      </c>
      <c r="E365" s="290"/>
    </row>
    <row r="366" ht="20.1" customHeight="1" spans="1:5">
      <c r="A366" s="291" t="s">
        <v>262</v>
      </c>
      <c r="B366" s="289">
        <v>0</v>
      </c>
      <c r="C366" s="289">
        <v>0</v>
      </c>
      <c r="D366" s="289">
        <v>0</v>
      </c>
      <c r="E366" s="290"/>
    </row>
    <row r="367" ht="20.1" customHeight="1" spans="1:5">
      <c r="A367" s="291" t="s">
        <v>263</v>
      </c>
      <c r="B367" s="289">
        <v>0</v>
      </c>
      <c r="C367" s="289">
        <v>0</v>
      </c>
      <c r="D367" s="289">
        <v>0</v>
      </c>
      <c r="E367" s="290"/>
    </row>
    <row r="368" ht="20.1" customHeight="1" spans="1:5">
      <c r="A368" s="291" t="s">
        <v>264</v>
      </c>
      <c r="B368" s="289">
        <v>0</v>
      </c>
      <c r="C368" s="289">
        <v>0</v>
      </c>
      <c r="D368" s="289">
        <v>0</v>
      </c>
      <c r="E368" s="290"/>
    </row>
    <row r="369" ht="20.1" customHeight="1" spans="1:5">
      <c r="A369" s="291" t="s">
        <v>83</v>
      </c>
      <c r="B369" s="289">
        <v>0</v>
      </c>
      <c r="C369" s="289">
        <v>0</v>
      </c>
      <c r="D369" s="289">
        <v>0</v>
      </c>
      <c r="E369" s="290"/>
    </row>
    <row r="370" ht="20.1" customHeight="1" spans="1:5">
      <c r="A370" s="291" t="s">
        <v>51</v>
      </c>
      <c r="B370" s="289">
        <v>0</v>
      </c>
      <c r="C370" s="289">
        <v>0</v>
      </c>
      <c r="D370" s="289">
        <v>0</v>
      </c>
      <c r="E370" s="290"/>
    </row>
    <row r="371" ht="20.1" customHeight="1" spans="1:5">
      <c r="A371" s="291" t="s">
        <v>265</v>
      </c>
      <c r="B371" s="289">
        <v>0</v>
      </c>
      <c r="C371" s="289">
        <v>0</v>
      </c>
      <c r="D371" s="289">
        <v>0</v>
      </c>
      <c r="E371" s="290"/>
    </row>
    <row r="372" ht="20.1" customHeight="1" spans="1:5">
      <c r="A372" s="286" t="s">
        <v>266</v>
      </c>
      <c r="B372" s="289">
        <f>SUM(B373:B381)</f>
        <v>0</v>
      </c>
      <c r="C372" s="289">
        <f>SUM(C373:C381)</f>
        <v>0</v>
      </c>
      <c r="D372" s="289">
        <f>SUM(D373:D381)</f>
        <v>0</v>
      </c>
      <c r="E372" s="290"/>
    </row>
    <row r="373" ht="20.1" customHeight="1" spans="1:5">
      <c r="A373" s="291" t="s">
        <v>42</v>
      </c>
      <c r="B373" s="289">
        <v>0</v>
      </c>
      <c r="C373" s="289">
        <v>0</v>
      </c>
      <c r="D373" s="289">
        <v>0</v>
      </c>
      <c r="E373" s="290"/>
    </row>
    <row r="374" ht="20.1" customHeight="1" spans="1:5">
      <c r="A374" s="291" t="s">
        <v>43</v>
      </c>
      <c r="B374" s="289">
        <v>0</v>
      </c>
      <c r="C374" s="289">
        <v>0</v>
      </c>
      <c r="D374" s="289">
        <v>0</v>
      </c>
      <c r="E374" s="290"/>
    </row>
    <row r="375" ht="20.1" customHeight="1" spans="1:5">
      <c r="A375" s="291" t="s">
        <v>44</v>
      </c>
      <c r="B375" s="289">
        <v>0</v>
      </c>
      <c r="C375" s="289">
        <v>0</v>
      </c>
      <c r="D375" s="289">
        <v>0</v>
      </c>
      <c r="E375" s="290"/>
    </row>
    <row r="376" ht="20.1" customHeight="1" spans="1:5">
      <c r="A376" s="291" t="s">
        <v>267</v>
      </c>
      <c r="B376" s="289">
        <v>0</v>
      </c>
      <c r="C376" s="289">
        <v>0</v>
      </c>
      <c r="D376" s="289">
        <v>0</v>
      </c>
      <c r="E376" s="290"/>
    </row>
    <row r="377" ht="20.1" customHeight="1" spans="1:5">
      <c r="A377" s="291" t="s">
        <v>268</v>
      </c>
      <c r="B377" s="289">
        <v>0</v>
      </c>
      <c r="C377" s="289">
        <v>0</v>
      </c>
      <c r="D377" s="289">
        <v>0</v>
      </c>
      <c r="E377" s="290"/>
    </row>
    <row r="378" ht="20.1" customHeight="1" spans="1:5">
      <c r="A378" s="291" t="s">
        <v>269</v>
      </c>
      <c r="B378" s="289">
        <v>0</v>
      </c>
      <c r="C378" s="289">
        <v>0</v>
      </c>
      <c r="D378" s="289">
        <v>0</v>
      </c>
      <c r="E378" s="290"/>
    </row>
    <row r="379" ht="20.1" customHeight="1" spans="1:5">
      <c r="A379" s="291" t="s">
        <v>83</v>
      </c>
      <c r="B379" s="289">
        <v>0</v>
      </c>
      <c r="C379" s="289">
        <v>0</v>
      </c>
      <c r="D379" s="289">
        <v>0</v>
      </c>
      <c r="E379" s="290"/>
    </row>
    <row r="380" ht="20.1" customHeight="1" spans="1:5">
      <c r="A380" s="291" t="s">
        <v>51</v>
      </c>
      <c r="B380" s="289">
        <v>0</v>
      </c>
      <c r="C380" s="289">
        <v>0</v>
      </c>
      <c r="D380" s="289">
        <v>0</v>
      </c>
      <c r="E380" s="290"/>
    </row>
    <row r="381" ht="20.1" customHeight="1" spans="1:5">
      <c r="A381" s="291" t="s">
        <v>270</v>
      </c>
      <c r="B381" s="289">
        <v>0</v>
      </c>
      <c r="C381" s="289">
        <v>0</v>
      </c>
      <c r="D381" s="289">
        <v>0</v>
      </c>
      <c r="E381" s="290"/>
    </row>
    <row r="382" ht="20.1" customHeight="1" spans="1:5">
      <c r="A382" s="286" t="s">
        <v>271</v>
      </c>
      <c r="B382" s="289">
        <f>SUM(B383:B389)</f>
        <v>0</v>
      </c>
      <c r="C382" s="289">
        <f>SUM(C383:C389)</f>
        <v>0</v>
      </c>
      <c r="D382" s="289">
        <f>SUM(D383:D389)</f>
        <v>0</v>
      </c>
      <c r="E382" s="290"/>
    </row>
    <row r="383" ht="20.1" customHeight="1" spans="1:5">
      <c r="A383" s="291" t="s">
        <v>42</v>
      </c>
      <c r="B383" s="289">
        <v>0</v>
      </c>
      <c r="C383" s="289">
        <v>0</v>
      </c>
      <c r="D383" s="289">
        <v>0</v>
      </c>
      <c r="E383" s="290"/>
    </row>
    <row r="384" ht="20.1" customHeight="1" spans="1:5">
      <c r="A384" s="291" t="s">
        <v>43</v>
      </c>
      <c r="B384" s="289">
        <v>0</v>
      </c>
      <c r="C384" s="289">
        <v>0</v>
      </c>
      <c r="D384" s="289">
        <v>0</v>
      </c>
      <c r="E384" s="290"/>
    </row>
    <row r="385" ht="20.1" customHeight="1" spans="1:5">
      <c r="A385" s="291" t="s">
        <v>44</v>
      </c>
      <c r="B385" s="289">
        <v>0</v>
      </c>
      <c r="C385" s="289">
        <v>0</v>
      </c>
      <c r="D385" s="289">
        <v>0</v>
      </c>
      <c r="E385" s="290"/>
    </row>
    <row r="386" ht="20.1" customHeight="1" spans="1:5">
      <c r="A386" s="291" t="s">
        <v>272</v>
      </c>
      <c r="B386" s="289">
        <v>0</v>
      </c>
      <c r="C386" s="289">
        <v>0</v>
      </c>
      <c r="D386" s="289">
        <v>0</v>
      </c>
      <c r="E386" s="290"/>
    </row>
    <row r="387" ht="20.1" customHeight="1" spans="1:5">
      <c r="A387" s="291" t="s">
        <v>273</v>
      </c>
      <c r="B387" s="289">
        <v>0</v>
      </c>
      <c r="C387" s="289">
        <v>0</v>
      </c>
      <c r="D387" s="289">
        <v>0</v>
      </c>
      <c r="E387" s="290"/>
    </row>
    <row r="388" ht="20.1" customHeight="1" spans="1:5">
      <c r="A388" s="291" t="s">
        <v>51</v>
      </c>
      <c r="B388" s="289">
        <v>0</v>
      </c>
      <c r="C388" s="289">
        <v>0</v>
      </c>
      <c r="D388" s="289">
        <v>0</v>
      </c>
      <c r="E388" s="290"/>
    </row>
    <row r="389" ht="20.1" customHeight="1" spans="1:5">
      <c r="A389" s="291" t="s">
        <v>274</v>
      </c>
      <c r="B389" s="289">
        <v>0</v>
      </c>
      <c r="C389" s="289">
        <v>0</v>
      </c>
      <c r="D389" s="289">
        <v>0</v>
      </c>
      <c r="E389" s="290"/>
    </row>
    <row r="390" ht="20.1" customHeight="1" spans="1:5">
      <c r="A390" s="286" t="s">
        <v>275</v>
      </c>
      <c r="B390" s="289">
        <f>SUM(B391:B395)</f>
        <v>0</v>
      </c>
      <c r="C390" s="289">
        <f>SUM(C391:C395)</f>
        <v>0</v>
      </c>
      <c r="D390" s="289">
        <f>SUM(D391:D395)</f>
        <v>0</v>
      </c>
      <c r="E390" s="290"/>
    </row>
    <row r="391" ht="20.1" customHeight="1" spans="1:5">
      <c r="A391" s="291" t="s">
        <v>42</v>
      </c>
      <c r="B391" s="289">
        <v>0</v>
      </c>
      <c r="C391" s="289">
        <v>0</v>
      </c>
      <c r="D391" s="289">
        <v>0</v>
      </c>
      <c r="E391" s="290"/>
    </row>
    <row r="392" ht="20.1" customHeight="1" spans="1:5">
      <c r="A392" s="291" t="s">
        <v>43</v>
      </c>
      <c r="B392" s="289">
        <v>0</v>
      </c>
      <c r="C392" s="289">
        <v>0</v>
      </c>
      <c r="D392" s="289">
        <v>0</v>
      </c>
      <c r="E392" s="290"/>
    </row>
    <row r="393" ht="20.1" customHeight="1" spans="1:5">
      <c r="A393" s="291" t="s">
        <v>83</v>
      </c>
      <c r="B393" s="289">
        <v>0</v>
      </c>
      <c r="C393" s="289">
        <v>0</v>
      </c>
      <c r="D393" s="289">
        <v>0</v>
      </c>
      <c r="E393" s="290"/>
    </row>
    <row r="394" ht="20.1" customHeight="1" spans="1:5">
      <c r="A394" s="291" t="s">
        <v>276</v>
      </c>
      <c r="B394" s="289">
        <v>0</v>
      </c>
      <c r="C394" s="289">
        <v>0</v>
      </c>
      <c r="D394" s="289">
        <v>0</v>
      </c>
      <c r="E394" s="290"/>
    </row>
    <row r="395" ht="20.1" customHeight="1" spans="1:5">
      <c r="A395" s="291" t="s">
        <v>277</v>
      </c>
      <c r="B395" s="289">
        <v>0</v>
      </c>
      <c r="C395" s="289">
        <v>0</v>
      </c>
      <c r="D395" s="289">
        <v>0</v>
      </c>
      <c r="E395" s="290"/>
    </row>
    <row r="396" ht="20.1" customHeight="1" spans="1:5">
      <c r="A396" s="286" t="s">
        <v>278</v>
      </c>
      <c r="B396" s="289">
        <f>B397</f>
        <v>1000</v>
      </c>
      <c r="C396" s="289">
        <f>C397</f>
        <v>33</v>
      </c>
      <c r="D396" s="289">
        <f>D397</f>
        <v>23</v>
      </c>
      <c r="E396" s="290">
        <f>D396/C396*100</f>
        <v>69.7</v>
      </c>
    </row>
    <row r="397" ht="20.1" customHeight="1" spans="1:5">
      <c r="A397" s="291" t="s">
        <v>279</v>
      </c>
      <c r="B397" s="289">
        <v>1000</v>
      </c>
      <c r="C397" s="289">
        <v>33</v>
      </c>
      <c r="D397" s="289">
        <v>23</v>
      </c>
      <c r="E397" s="290">
        <f>D397/C397*100</f>
        <v>69.7</v>
      </c>
    </row>
    <row r="398" ht="20.1" customHeight="1" spans="1:5">
      <c r="A398" s="286" t="s">
        <v>280</v>
      </c>
      <c r="B398" s="289">
        <f>B399+B404+B413+B419+B425+B429+B433+B437+B443+B450</f>
        <v>85730</v>
      </c>
      <c r="C398" s="289">
        <f>C399+C404+C413+C419+C425+C429+C433+C437+C443+C450</f>
        <v>94000</v>
      </c>
      <c r="D398" s="289">
        <f>D399+D404+D413+D419+D425+D429+D433+D437+D443+D450</f>
        <v>94000</v>
      </c>
      <c r="E398" s="290">
        <f>D398/C398*100</f>
        <v>100</v>
      </c>
    </row>
    <row r="399" ht="20.1" customHeight="1" spans="1:5">
      <c r="A399" s="286" t="s">
        <v>281</v>
      </c>
      <c r="B399" s="289">
        <f>SUM(B400:B403)</f>
        <v>1016</v>
      </c>
      <c r="C399" s="289">
        <f>SUM(C400:C403)</f>
        <v>1946</v>
      </c>
      <c r="D399" s="289">
        <f>SUM(D400:D403)</f>
        <v>1946</v>
      </c>
      <c r="E399" s="290">
        <f>D399/C399*100</f>
        <v>100</v>
      </c>
    </row>
    <row r="400" ht="20.1" customHeight="1" spans="1:5">
      <c r="A400" s="291" t="s">
        <v>42</v>
      </c>
      <c r="B400" s="289">
        <v>366</v>
      </c>
      <c r="C400" s="289">
        <v>648</v>
      </c>
      <c r="D400" s="289">
        <v>648</v>
      </c>
      <c r="E400" s="290">
        <f>D400/C400*100</f>
        <v>100</v>
      </c>
    </row>
    <row r="401" ht="20.1" customHeight="1" spans="1:5">
      <c r="A401" s="291" t="s">
        <v>43</v>
      </c>
      <c r="B401" s="289">
        <v>0</v>
      </c>
      <c r="C401" s="289">
        <v>0</v>
      </c>
      <c r="D401" s="289">
        <v>0</v>
      </c>
      <c r="E401" s="290"/>
    </row>
    <row r="402" ht="20.1" customHeight="1" spans="1:5">
      <c r="A402" s="291" t="s">
        <v>44</v>
      </c>
      <c r="B402" s="289">
        <v>0</v>
      </c>
      <c r="C402" s="289">
        <v>0</v>
      </c>
      <c r="D402" s="289">
        <v>0</v>
      </c>
      <c r="E402" s="290"/>
    </row>
    <row r="403" ht="20.1" customHeight="1" spans="1:5">
      <c r="A403" s="291" t="s">
        <v>282</v>
      </c>
      <c r="B403" s="289">
        <v>650</v>
      </c>
      <c r="C403" s="289">
        <v>1298</v>
      </c>
      <c r="D403" s="289">
        <v>1298</v>
      </c>
      <c r="E403" s="290">
        <f t="shared" ref="E403:E408" si="8">D403/C403*100</f>
        <v>100</v>
      </c>
    </row>
    <row r="404" ht="20.1" customHeight="1" spans="1:5">
      <c r="A404" s="286" t="s">
        <v>283</v>
      </c>
      <c r="B404" s="289">
        <f>SUM(B405:B412)</f>
        <v>75216</v>
      </c>
      <c r="C404" s="289">
        <f>SUM(C405:C412)</f>
        <v>79018</v>
      </c>
      <c r="D404" s="289">
        <f>SUM(D405:D412)</f>
        <v>79018</v>
      </c>
      <c r="E404" s="290">
        <f t="shared" si="8"/>
        <v>100</v>
      </c>
    </row>
    <row r="405" ht="20.1" customHeight="1" spans="1:5">
      <c r="A405" s="291" t="s">
        <v>284</v>
      </c>
      <c r="B405" s="289">
        <v>4763</v>
      </c>
      <c r="C405" s="289">
        <v>8960</v>
      </c>
      <c r="D405" s="289">
        <v>8960</v>
      </c>
      <c r="E405" s="290">
        <f t="shared" si="8"/>
        <v>100</v>
      </c>
    </row>
    <row r="406" ht="20.1" customHeight="1" spans="1:5">
      <c r="A406" s="291" t="s">
        <v>285</v>
      </c>
      <c r="B406" s="289">
        <v>31709</v>
      </c>
      <c r="C406" s="289">
        <v>28418</v>
      </c>
      <c r="D406" s="289">
        <v>28418</v>
      </c>
      <c r="E406" s="290">
        <f t="shared" si="8"/>
        <v>100</v>
      </c>
    </row>
    <row r="407" ht="20.1" customHeight="1" spans="1:5">
      <c r="A407" s="291" t="s">
        <v>286</v>
      </c>
      <c r="B407" s="289">
        <v>24539</v>
      </c>
      <c r="C407" s="289">
        <v>27034</v>
      </c>
      <c r="D407" s="289">
        <v>27034</v>
      </c>
      <c r="E407" s="290">
        <f t="shared" si="8"/>
        <v>100</v>
      </c>
    </row>
    <row r="408" ht="20.1" customHeight="1" spans="1:5">
      <c r="A408" s="291" t="s">
        <v>287</v>
      </c>
      <c r="B408" s="289">
        <v>14200</v>
      </c>
      <c r="C408" s="289">
        <v>13975</v>
      </c>
      <c r="D408" s="289">
        <v>13975</v>
      </c>
      <c r="E408" s="290">
        <f t="shared" si="8"/>
        <v>100</v>
      </c>
    </row>
    <row r="409" ht="20.1" customHeight="1" spans="1:5">
      <c r="A409" s="291" t="s">
        <v>288</v>
      </c>
      <c r="B409" s="289">
        <v>0</v>
      </c>
      <c r="C409" s="289">
        <v>0</v>
      </c>
      <c r="D409" s="289">
        <v>0</v>
      </c>
      <c r="E409" s="290"/>
    </row>
    <row r="410" ht="20.1" customHeight="1" spans="1:5">
      <c r="A410" s="291" t="s">
        <v>289</v>
      </c>
      <c r="B410" s="289">
        <v>0</v>
      </c>
      <c r="C410" s="289">
        <v>0</v>
      </c>
      <c r="D410" s="289">
        <v>0</v>
      </c>
      <c r="E410" s="290"/>
    </row>
    <row r="411" ht="20.1" customHeight="1" spans="1:5">
      <c r="A411" s="291" t="s">
        <v>290</v>
      </c>
      <c r="B411" s="289">
        <v>0</v>
      </c>
      <c r="C411" s="289">
        <v>0</v>
      </c>
      <c r="D411" s="289">
        <v>0</v>
      </c>
      <c r="E411" s="290"/>
    </row>
    <row r="412" ht="20.1" customHeight="1" spans="1:5">
      <c r="A412" s="291" t="s">
        <v>291</v>
      </c>
      <c r="B412" s="289">
        <v>5</v>
      </c>
      <c r="C412" s="289">
        <v>631</v>
      </c>
      <c r="D412" s="289">
        <v>631</v>
      </c>
      <c r="E412" s="290">
        <f>D412/C412*100</f>
        <v>100</v>
      </c>
    </row>
    <row r="413" ht="20.1" customHeight="1" spans="1:5">
      <c r="A413" s="286" t="s">
        <v>292</v>
      </c>
      <c r="B413" s="289">
        <f>SUM(B414:B418)</f>
        <v>7140</v>
      </c>
      <c r="C413" s="289">
        <f>SUM(C414:C418)</f>
        <v>10958</v>
      </c>
      <c r="D413" s="289">
        <f>SUM(D414:D418)</f>
        <v>10958</v>
      </c>
      <c r="E413" s="290">
        <f>D413/C413*100</f>
        <v>100</v>
      </c>
    </row>
    <row r="414" ht="20.1" customHeight="1" spans="1:5">
      <c r="A414" s="291" t="s">
        <v>293</v>
      </c>
      <c r="B414" s="289">
        <v>0</v>
      </c>
      <c r="C414" s="289">
        <v>469</v>
      </c>
      <c r="D414" s="289">
        <v>469</v>
      </c>
      <c r="E414" s="290">
        <f>D414/C414*100</f>
        <v>100</v>
      </c>
    </row>
    <row r="415" ht="20.1" customHeight="1" spans="1:5">
      <c r="A415" s="291" t="s">
        <v>294</v>
      </c>
      <c r="B415" s="289">
        <v>7140</v>
      </c>
      <c r="C415" s="289">
        <v>10120</v>
      </c>
      <c r="D415" s="289">
        <v>10120</v>
      </c>
      <c r="E415" s="290">
        <f>D415/C415*100</f>
        <v>100</v>
      </c>
    </row>
    <row r="416" ht="20.1" customHeight="1" spans="1:5">
      <c r="A416" s="291" t="s">
        <v>295</v>
      </c>
      <c r="B416" s="289">
        <v>0</v>
      </c>
      <c r="C416" s="289">
        <v>316</v>
      </c>
      <c r="D416" s="289">
        <v>316</v>
      </c>
      <c r="E416" s="290">
        <f>D416/C416*100</f>
        <v>100</v>
      </c>
    </row>
    <row r="417" ht="20.1" customHeight="1" spans="1:5">
      <c r="A417" s="291" t="s">
        <v>296</v>
      </c>
      <c r="B417" s="289">
        <v>0</v>
      </c>
      <c r="C417" s="289">
        <v>0</v>
      </c>
      <c r="D417" s="289">
        <v>0</v>
      </c>
      <c r="E417" s="290"/>
    </row>
    <row r="418" ht="20.1" customHeight="1" spans="1:5">
      <c r="A418" s="291" t="s">
        <v>297</v>
      </c>
      <c r="B418" s="289">
        <v>0</v>
      </c>
      <c r="C418" s="289">
        <v>53</v>
      </c>
      <c r="D418" s="289">
        <v>53</v>
      </c>
      <c r="E418" s="290">
        <f>D418/C418*100</f>
        <v>100</v>
      </c>
    </row>
    <row r="419" ht="20.1" customHeight="1" spans="1:5">
      <c r="A419" s="286" t="s">
        <v>298</v>
      </c>
      <c r="B419" s="289">
        <f>SUM(B420:B424)</f>
        <v>0</v>
      </c>
      <c r="C419" s="289">
        <f>SUM(C420:C424)</f>
        <v>0</v>
      </c>
      <c r="D419" s="289">
        <f>SUM(D420:D424)</f>
        <v>0</v>
      </c>
      <c r="E419" s="290"/>
    </row>
    <row r="420" ht="20.1" customHeight="1" spans="1:5">
      <c r="A420" s="291" t="s">
        <v>299</v>
      </c>
      <c r="B420" s="289">
        <v>0</v>
      </c>
      <c r="C420" s="289">
        <v>0</v>
      </c>
      <c r="D420" s="289">
        <v>0</v>
      </c>
      <c r="E420" s="290"/>
    </row>
    <row r="421" ht="20.1" customHeight="1" spans="1:5">
      <c r="A421" s="291" t="s">
        <v>300</v>
      </c>
      <c r="B421" s="289">
        <v>0</v>
      </c>
      <c r="C421" s="289">
        <v>0</v>
      </c>
      <c r="D421" s="289">
        <v>0</v>
      </c>
      <c r="E421" s="290"/>
    </row>
    <row r="422" ht="20.1" customHeight="1" spans="1:5">
      <c r="A422" s="291" t="s">
        <v>301</v>
      </c>
      <c r="B422" s="289">
        <v>0</v>
      </c>
      <c r="C422" s="289">
        <v>0</v>
      </c>
      <c r="D422" s="289">
        <v>0</v>
      </c>
      <c r="E422" s="290"/>
    </row>
    <row r="423" ht="20.1" customHeight="1" spans="1:5">
      <c r="A423" s="291" t="s">
        <v>302</v>
      </c>
      <c r="B423" s="289">
        <v>0</v>
      </c>
      <c r="C423" s="289">
        <v>0</v>
      </c>
      <c r="D423" s="289">
        <v>0</v>
      </c>
      <c r="E423" s="290"/>
    </row>
    <row r="424" ht="20.1" customHeight="1" spans="1:5">
      <c r="A424" s="291" t="s">
        <v>303</v>
      </c>
      <c r="B424" s="289">
        <v>0</v>
      </c>
      <c r="C424" s="289">
        <v>0</v>
      </c>
      <c r="D424" s="289">
        <v>0</v>
      </c>
      <c r="E424" s="290"/>
    </row>
    <row r="425" ht="20.1" customHeight="1" spans="1:5">
      <c r="A425" s="286" t="s">
        <v>304</v>
      </c>
      <c r="B425" s="289">
        <f>SUM(B426:B428)</f>
        <v>140</v>
      </c>
      <c r="C425" s="289">
        <f>SUM(C426:C428)</f>
        <v>357</v>
      </c>
      <c r="D425" s="289">
        <f>SUM(D426:D428)</f>
        <v>357</v>
      </c>
      <c r="E425" s="290">
        <f>D425/C425*100</f>
        <v>100</v>
      </c>
    </row>
    <row r="426" ht="20.1" customHeight="1" spans="1:5">
      <c r="A426" s="291" t="s">
        <v>305</v>
      </c>
      <c r="B426" s="289">
        <v>140</v>
      </c>
      <c r="C426" s="289">
        <v>87</v>
      </c>
      <c r="D426" s="289">
        <v>87</v>
      </c>
      <c r="E426" s="290">
        <f>D426/C426*100</f>
        <v>100</v>
      </c>
    </row>
    <row r="427" ht="20.1" customHeight="1" spans="1:5">
      <c r="A427" s="291" t="s">
        <v>306</v>
      </c>
      <c r="B427" s="289">
        <v>0</v>
      </c>
      <c r="C427" s="289">
        <v>0</v>
      </c>
      <c r="D427" s="289">
        <v>0</v>
      </c>
      <c r="E427" s="290"/>
    </row>
    <row r="428" ht="20.1" customHeight="1" spans="1:5">
      <c r="A428" s="291" t="s">
        <v>307</v>
      </c>
      <c r="B428" s="289">
        <v>0</v>
      </c>
      <c r="C428" s="289">
        <v>270</v>
      </c>
      <c r="D428" s="289">
        <v>270</v>
      </c>
      <c r="E428" s="290">
        <f>D428/C428*100</f>
        <v>100</v>
      </c>
    </row>
    <row r="429" ht="20.1" customHeight="1" spans="1:5">
      <c r="A429" s="286" t="s">
        <v>308</v>
      </c>
      <c r="B429" s="289">
        <f>SUM(B430:B432)</f>
        <v>0</v>
      </c>
      <c r="C429" s="289">
        <f>SUM(C430:C432)</f>
        <v>0</v>
      </c>
      <c r="D429" s="289">
        <f>SUM(D430:D432)</f>
        <v>0</v>
      </c>
      <c r="E429" s="290"/>
    </row>
    <row r="430" ht="20.1" customHeight="1" spans="1:5">
      <c r="A430" s="291" t="s">
        <v>309</v>
      </c>
      <c r="B430" s="289">
        <v>0</v>
      </c>
      <c r="C430" s="289">
        <v>0</v>
      </c>
      <c r="D430" s="289">
        <v>0</v>
      </c>
      <c r="E430" s="290"/>
    </row>
    <row r="431" ht="20.1" customHeight="1" spans="1:5">
      <c r="A431" s="291" t="s">
        <v>310</v>
      </c>
      <c r="B431" s="289">
        <v>0</v>
      </c>
      <c r="C431" s="289">
        <v>0</v>
      </c>
      <c r="D431" s="289">
        <v>0</v>
      </c>
      <c r="E431" s="290"/>
    </row>
    <row r="432" ht="20.1" customHeight="1" spans="1:5">
      <c r="A432" s="291" t="s">
        <v>311</v>
      </c>
      <c r="B432" s="289">
        <v>0</v>
      </c>
      <c r="C432" s="289">
        <v>0</v>
      </c>
      <c r="D432" s="289">
        <v>0</v>
      </c>
      <c r="E432" s="290"/>
    </row>
    <row r="433" ht="20.1" customHeight="1" spans="1:5">
      <c r="A433" s="286" t="s">
        <v>312</v>
      </c>
      <c r="B433" s="289">
        <f>SUM(B434:B436)</f>
        <v>180</v>
      </c>
      <c r="C433" s="289">
        <f>SUM(C434:C436)</f>
        <v>130</v>
      </c>
      <c r="D433" s="289">
        <f>SUM(D434:D436)</f>
        <v>130</v>
      </c>
      <c r="E433" s="290">
        <f>D433/C433*100</f>
        <v>100</v>
      </c>
    </row>
    <row r="434" ht="20.1" customHeight="1" spans="1:5">
      <c r="A434" s="291" t="s">
        <v>313</v>
      </c>
      <c r="B434" s="289">
        <v>180</v>
      </c>
      <c r="C434" s="289">
        <v>130</v>
      </c>
      <c r="D434" s="289">
        <v>130</v>
      </c>
      <c r="E434" s="290">
        <f>D434/C434*100</f>
        <v>100</v>
      </c>
    </row>
    <row r="435" ht="20.1" customHeight="1" spans="1:5">
      <c r="A435" s="291" t="s">
        <v>314</v>
      </c>
      <c r="B435" s="289">
        <v>0</v>
      </c>
      <c r="C435" s="289">
        <v>0</v>
      </c>
      <c r="D435" s="289">
        <v>0</v>
      </c>
      <c r="E435" s="290"/>
    </row>
    <row r="436" ht="20.1" customHeight="1" spans="1:5">
      <c r="A436" s="291" t="s">
        <v>315</v>
      </c>
      <c r="B436" s="289">
        <v>0</v>
      </c>
      <c r="C436" s="289">
        <v>0</v>
      </c>
      <c r="D436" s="289">
        <v>0</v>
      </c>
      <c r="E436" s="290"/>
    </row>
    <row r="437" ht="20.1" customHeight="1" spans="1:5">
      <c r="A437" s="286" t="s">
        <v>316</v>
      </c>
      <c r="B437" s="289">
        <f>SUM(B438:B442)</f>
        <v>580</v>
      </c>
      <c r="C437" s="289">
        <f>SUM(C438:C442)</f>
        <v>648</v>
      </c>
      <c r="D437" s="289">
        <f>SUM(D438:D442)</f>
        <v>648</v>
      </c>
      <c r="E437" s="290">
        <f>D437/C437*100</f>
        <v>100</v>
      </c>
    </row>
    <row r="438" ht="20.1" customHeight="1" spans="1:5">
      <c r="A438" s="291" t="s">
        <v>317</v>
      </c>
      <c r="B438" s="289">
        <v>430</v>
      </c>
      <c r="C438" s="289">
        <v>403</v>
      </c>
      <c r="D438" s="289">
        <v>403</v>
      </c>
      <c r="E438" s="290">
        <f>D438/C438*100</f>
        <v>100</v>
      </c>
    </row>
    <row r="439" ht="20.1" customHeight="1" spans="1:5">
      <c r="A439" s="291" t="s">
        <v>318</v>
      </c>
      <c r="B439" s="289">
        <v>150</v>
      </c>
      <c r="C439" s="289">
        <v>198</v>
      </c>
      <c r="D439" s="289">
        <v>198</v>
      </c>
      <c r="E439" s="290">
        <f>D439/C439*100</f>
        <v>100</v>
      </c>
    </row>
    <row r="440" ht="20.1" customHeight="1" spans="1:5">
      <c r="A440" s="291" t="s">
        <v>319</v>
      </c>
      <c r="B440" s="289">
        <v>0</v>
      </c>
      <c r="C440" s="289">
        <v>47</v>
      </c>
      <c r="D440" s="289">
        <v>47</v>
      </c>
      <c r="E440" s="290">
        <f>D440/C440*100</f>
        <v>100</v>
      </c>
    </row>
    <row r="441" ht="20.1" customHeight="1" spans="1:5">
      <c r="A441" s="291" t="s">
        <v>320</v>
      </c>
      <c r="B441" s="289">
        <v>0</v>
      </c>
      <c r="C441" s="289">
        <v>0</v>
      </c>
      <c r="D441" s="289">
        <v>0</v>
      </c>
      <c r="E441" s="290"/>
    </row>
    <row r="442" ht="20.1" customHeight="1" spans="1:5">
      <c r="A442" s="291" t="s">
        <v>321</v>
      </c>
      <c r="B442" s="289">
        <v>0</v>
      </c>
      <c r="C442" s="289">
        <v>0</v>
      </c>
      <c r="D442" s="289">
        <v>0</v>
      </c>
      <c r="E442" s="290"/>
    </row>
    <row r="443" ht="20.1" customHeight="1" spans="1:5">
      <c r="A443" s="286" t="s">
        <v>322</v>
      </c>
      <c r="B443" s="289">
        <f>SUM(B444:B449)</f>
        <v>1200</v>
      </c>
      <c r="C443" s="289">
        <f>SUM(C444:C449)</f>
        <v>943</v>
      </c>
      <c r="D443" s="289">
        <f>SUM(D444:D449)</f>
        <v>943</v>
      </c>
      <c r="E443" s="290">
        <f>D443/C443*100</f>
        <v>100</v>
      </c>
    </row>
    <row r="444" ht="20.1" customHeight="1" spans="1:5">
      <c r="A444" s="291" t="s">
        <v>323</v>
      </c>
      <c r="B444" s="289">
        <v>0</v>
      </c>
      <c r="C444" s="289">
        <v>0</v>
      </c>
      <c r="D444" s="289">
        <v>0</v>
      </c>
      <c r="E444" s="290"/>
    </row>
    <row r="445" ht="20.1" customHeight="1" spans="1:5">
      <c r="A445" s="291" t="s">
        <v>324</v>
      </c>
      <c r="B445" s="289">
        <v>0</v>
      </c>
      <c r="C445" s="289">
        <v>0</v>
      </c>
      <c r="D445" s="289">
        <v>0</v>
      </c>
      <c r="E445" s="290"/>
    </row>
    <row r="446" ht="20.1" customHeight="1" spans="1:5">
      <c r="A446" s="291" t="s">
        <v>325</v>
      </c>
      <c r="B446" s="289">
        <v>0</v>
      </c>
      <c r="C446" s="289">
        <v>0</v>
      </c>
      <c r="D446" s="289">
        <v>0</v>
      </c>
      <c r="E446" s="290"/>
    </row>
    <row r="447" ht="20.1" customHeight="1" spans="1:5">
      <c r="A447" s="291" t="s">
        <v>326</v>
      </c>
      <c r="B447" s="289">
        <v>0</v>
      </c>
      <c r="C447" s="289">
        <v>0</v>
      </c>
      <c r="D447" s="289">
        <v>0</v>
      </c>
      <c r="E447" s="290"/>
    </row>
    <row r="448" ht="20.1" customHeight="1" spans="1:5">
      <c r="A448" s="291" t="s">
        <v>327</v>
      </c>
      <c r="B448" s="289">
        <v>0</v>
      </c>
      <c r="C448" s="289">
        <v>0</v>
      </c>
      <c r="D448" s="289">
        <v>0</v>
      </c>
      <c r="E448" s="290"/>
    </row>
    <row r="449" ht="20.1" customHeight="1" spans="1:5">
      <c r="A449" s="291" t="s">
        <v>328</v>
      </c>
      <c r="B449" s="289">
        <v>1200</v>
      </c>
      <c r="C449" s="289">
        <v>943</v>
      </c>
      <c r="D449" s="289">
        <v>943</v>
      </c>
      <c r="E449" s="290">
        <f>D449/C449*100</f>
        <v>100</v>
      </c>
    </row>
    <row r="450" ht="20.1" customHeight="1" spans="1:5">
      <c r="A450" s="286" t="s">
        <v>329</v>
      </c>
      <c r="B450" s="289">
        <f>B451</f>
        <v>258</v>
      </c>
      <c r="C450" s="289">
        <f>C451</f>
        <v>0</v>
      </c>
      <c r="D450" s="289">
        <f>D451</f>
        <v>0</v>
      </c>
      <c r="E450" s="290"/>
    </row>
    <row r="451" ht="20.1" customHeight="1" spans="1:5">
      <c r="A451" s="291" t="s">
        <v>330</v>
      </c>
      <c r="B451" s="289">
        <v>258</v>
      </c>
      <c r="C451" s="289">
        <v>0</v>
      </c>
      <c r="D451" s="289">
        <v>0</v>
      </c>
      <c r="E451" s="290"/>
    </row>
    <row r="452" ht="20.1" customHeight="1" spans="1:5">
      <c r="A452" s="286" t="s">
        <v>331</v>
      </c>
      <c r="B452" s="289">
        <f>SUM(B453,B458,B466,B472,B476,B481,B486,B493,B497,B501)</f>
        <v>274</v>
      </c>
      <c r="C452" s="289">
        <f>SUM(C453,C458,C466,C472,C476,C481,C486,C493,C497,C501)</f>
        <v>515</v>
      </c>
      <c r="D452" s="289">
        <f>SUM(D453,D458,D466,D472,D476,D481,D486,D493,D497,D501)</f>
        <v>515</v>
      </c>
      <c r="E452" s="290">
        <f>D452/C452*100</f>
        <v>100</v>
      </c>
    </row>
    <row r="453" ht="20.1" customHeight="1" spans="1:5">
      <c r="A453" s="286" t="s">
        <v>332</v>
      </c>
      <c r="B453" s="289">
        <f>SUM(B454:B457)</f>
        <v>0</v>
      </c>
      <c r="C453" s="289">
        <f>SUM(C454:C457)</f>
        <v>0</v>
      </c>
      <c r="D453" s="289">
        <f>SUM(D454:D457)</f>
        <v>0</v>
      </c>
      <c r="E453" s="290"/>
    </row>
    <row r="454" ht="20.1" customHeight="1" spans="1:5">
      <c r="A454" s="291" t="s">
        <v>42</v>
      </c>
      <c r="B454" s="289">
        <v>0</v>
      </c>
      <c r="C454" s="289">
        <v>0</v>
      </c>
      <c r="D454" s="289">
        <v>0</v>
      </c>
      <c r="E454" s="290"/>
    </row>
    <row r="455" ht="20.1" customHeight="1" spans="1:5">
      <c r="A455" s="291" t="s">
        <v>43</v>
      </c>
      <c r="B455" s="289">
        <v>0</v>
      </c>
      <c r="C455" s="289">
        <v>0</v>
      </c>
      <c r="D455" s="289">
        <v>0</v>
      </c>
      <c r="E455" s="290"/>
    </row>
    <row r="456" ht="20.1" customHeight="1" spans="1:5">
      <c r="A456" s="291" t="s">
        <v>44</v>
      </c>
      <c r="B456" s="289">
        <v>0</v>
      </c>
      <c r="C456" s="289">
        <v>0</v>
      </c>
      <c r="D456" s="289">
        <v>0</v>
      </c>
      <c r="E456" s="290"/>
    </row>
    <row r="457" ht="20.1" customHeight="1" spans="1:5">
      <c r="A457" s="291" t="s">
        <v>333</v>
      </c>
      <c r="B457" s="289">
        <v>0</v>
      </c>
      <c r="C457" s="289">
        <v>0</v>
      </c>
      <c r="D457" s="289">
        <v>0</v>
      </c>
      <c r="E457" s="290"/>
    </row>
    <row r="458" ht="20.1" customHeight="1" spans="1:5">
      <c r="A458" s="286" t="s">
        <v>334</v>
      </c>
      <c r="B458" s="289">
        <f>SUM(B459:B465)</f>
        <v>0</v>
      </c>
      <c r="C458" s="289">
        <f>SUM(C459:C465)</f>
        <v>0</v>
      </c>
      <c r="D458" s="289">
        <f>SUM(D459:D465)</f>
        <v>0</v>
      </c>
      <c r="E458" s="290"/>
    </row>
    <row r="459" ht="20.1" customHeight="1" spans="1:5">
      <c r="A459" s="291" t="s">
        <v>335</v>
      </c>
      <c r="B459" s="289">
        <v>0</v>
      </c>
      <c r="C459" s="289">
        <v>0</v>
      </c>
      <c r="D459" s="289">
        <v>0</v>
      </c>
      <c r="E459" s="290"/>
    </row>
    <row r="460" ht="20.1" customHeight="1" spans="1:5">
      <c r="A460" s="291" t="s">
        <v>336</v>
      </c>
      <c r="B460" s="289">
        <v>0</v>
      </c>
      <c r="C460" s="289">
        <v>0</v>
      </c>
      <c r="D460" s="289">
        <v>0</v>
      </c>
      <c r="E460" s="290"/>
    </row>
    <row r="461" ht="20.1" customHeight="1" spans="1:5">
      <c r="A461" s="291" t="s">
        <v>337</v>
      </c>
      <c r="B461" s="289">
        <v>0</v>
      </c>
      <c r="C461" s="289">
        <v>0</v>
      </c>
      <c r="D461" s="289">
        <v>0</v>
      </c>
      <c r="E461" s="290"/>
    </row>
    <row r="462" ht="20.1" customHeight="1" spans="1:5">
      <c r="A462" s="291" t="s">
        <v>338</v>
      </c>
      <c r="B462" s="289">
        <v>0</v>
      </c>
      <c r="C462" s="289">
        <v>0</v>
      </c>
      <c r="D462" s="289">
        <v>0</v>
      </c>
      <c r="E462" s="290"/>
    </row>
    <row r="463" ht="20.1" customHeight="1" spans="1:5">
      <c r="A463" s="291" t="s">
        <v>339</v>
      </c>
      <c r="B463" s="289">
        <v>0</v>
      </c>
      <c r="C463" s="289">
        <v>0</v>
      </c>
      <c r="D463" s="289">
        <v>0</v>
      </c>
      <c r="E463" s="290"/>
    </row>
    <row r="464" ht="20.1" customHeight="1" spans="1:5">
      <c r="A464" s="291" t="s">
        <v>340</v>
      </c>
      <c r="B464" s="289">
        <v>0</v>
      </c>
      <c r="C464" s="289">
        <v>0</v>
      </c>
      <c r="D464" s="289">
        <v>0</v>
      </c>
      <c r="E464" s="290"/>
    </row>
    <row r="465" ht="20.1" customHeight="1" spans="1:5">
      <c r="A465" s="291" t="s">
        <v>341</v>
      </c>
      <c r="B465" s="289">
        <v>0</v>
      </c>
      <c r="C465" s="289">
        <v>0</v>
      </c>
      <c r="D465" s="289">
        <v>0</v>
      </c>
      <c r="E465" s="290"/>
    </row>
    <row r="466" ht="20.1" customHeight="1" spans="1:5">
      <c r="A466" s="286" t="s">
        <v>342</v>
      </c>
      <c r="B466" s="289">
        <f>SUM(B467:B471)</f>
        <v>0</v>
      </c>
      <c r="C466" s="289">
        <f>SUM(C467:C471)</f>
        <v>0</v>
      </c>
      <c r="D466" s="289">
        <f>SUM(D467:D471)</f>
        <v>0</v>
      </c>
      <c r="E466" s="290"/>
    </row>
    <row r="467" ht="20.1" customHeight="1" spans="1:5">
      <c r="A467" s="291" t="s">
        <v>335</v>
      </c>
      <c r="B467" s="289">
        <v>0</v>
      </c>
      <c r="C467" s="289">
        <v>0</v>
      </c>
      <c r="D467" s="289">
        <v>0</v>
      </c>
      <c r="E467" s="290"/>
    </row>
    <row r="468" ht="20.1" customHeight="1" spans="1:5">
      <c r="A468" s="291" t="s">
        <v>343</v>
      </c>
      <c r="B468" s="289">
        <v>0</v>
      </c>
      <c r="C468" s="289">
        <v>0</v>
      </c>
      <c r="D468" s="289">
        <v>0</v>
      </c>
      <c r="E468" s="290"/>
    </row>
    <row r="469" ht="20.1" customHeight="1" spans="1:5">
      <c r="A469" s="291" t="s">
        <v>344</v>
      </c>
      <c r="B469" s="289">
        <v>0</v>
      </c>
      <c r="C469" s="289">
        <v>0</v>
      </c>
      <c r="D469" s="289">
        <v>0</v>
      </c>
      <c r="E469" s="290"/>
    </row>
    <row r="470" ht="20.1" customHeight="1" spans="1:5">
      <c r="A470" s="291" t="s">
        <v>345</v>
      </c>
      <c r="B470" s="289">
        <v>0</v>
      </c>
      <c r="C470" s="289">
        <v>0</v>
      </c>
      <c r="D470" s="289">
        <v>0</v>
      </c>
      <c r="E470" s="290"/>
    </row>
    <row r="471" ht="20.1" customHeight="1" spans="1:5">
      <c r="A471" s="291" t="s">
        <v>346</v>
      </c>
      <c r="B471" s="289">
        <v>0</v>
      </c>
      <c r="C471" s="289">
        <v>0</v>
      </c>
      <c r="D471" s="289">
        <v>0</v>
      </c>
      <c r="E471" s="290"/>
    </row>
    <row r="472" ht="20.1" customHeight="1" spans="1:5">
      <c r="A472" s="286" t="s">
        <v>347</v>
      </c>
      <c r="B472" s="289">
        <f>SUM(B473:B475)</f>
        <v>0</v>
      </c>
      <c r="C472" s="289">
        <f>SUM(C473:C475)</f>
        <v>222</v>
      </c>
      <c r="D472" s="289">
        <f>SUM(D473:D475)</f>
        <v>222</v>
      </c>
      <c r="E472" s="290">
        <f>D472/C472*100</f>
        <v>100</v>
      </c>
    </row>
    <row r="473" ht="20.1" customHeight="1" spans="1:5">
      <c r="A473" s="291" t="s">
        <v>335</v>
      </c>
      <c r="B473" s="289">
        <v>0</v>
      </c>
      <c r="C473" s="289">
        <v>0</v>
      </c>
      <c r="D473" s="289">
        <v>0</v>
      </c>
      <c r="E473" s="290"/>
    </row>
    <row r="474" ht="20.1" customHeight="1" spans="1:5">
      <c r="A474" s="291" t="s">
        <v>348</v>
      </c>
      <c r="B474" s="289">
        <v>0</v>
      </c>
      <c r="C474" s="289">
        <v>222</v>
      </c>
      <c r="D474" s="289">
        <v>222</v>
      </c>
      <c r="E474" s="290">
        <f>D474/C474*100</f>
        <v>100</v>
      </c>
    </row>
    <row r="475" ht="20.1" customHeight="1" spans="1:5">
      <c r="A475" s="291" t="s">
        <v>349</v>
      </c>
      <c r="B475" s="289">
        <v>0</v>
      </c>
      <c r="C475" s="289">
        <v>0</v>
      </c>
      <c r="D475" s="289">
        <v>0</v>
      </c>
      <c r="E475" s="290"/>
    </row>
    <row r="476" ht="20.1" customHeight="1" spans="1:5">
      <c r="A476" s="286" t="s">
        <v>350</v>
      </c>
      <c r="B476" s="289">
        <f>SUM(B477:B480)</f>
        <v>0</v>
      </c>
      <c r="C476" s="289">
        <f>SUM(C477:C480)</f>
        <v>50</v>
      </c>
      <c r="D476" s="289">
        <f>SUM(D477:D480)</f>
        <v>50</v>
      </c>
      <c r="E476" s="290">
        <f>D476/C476*100</f>
        <v>100</v>
      </c>
    </row>
    <row r="477" ht="20.1" customHeight="1" spans="1:5">
      <c r="A477" s="291" t="s">
        <v>335</v>
      </c>
      <c r="B477" s="289">
        <v>0</v>
      </c>
      <c r="C477" s="289">
        <v>0</v>
      </c>
      <c r="D477" s="289">
        <v>0</v>
      </c>
      <c r="E477" s="290"/>
    </row>
    <row r="478" ht="20.1" customHeight="1" spans="1:5">
      <c r="A478" s="291" t="s">
        <v>351</v>
      </c>
      <c r="B478" s="289">
        <v>0</v>
      </c>
      <c r="C478" s="289">
        <v>0</v>
      </c>
      <c r="D478" s="289">
        <v>0</v>
      </c>
      <c r="E478" s="290"/>
    </row>
    <row r="479" ht="20.1" customHeight="1" spans="1:5">
      <c r="A479" s="291" t="s">
        <v>352</v>
      </c>
      <c r="B479" s="289">
        <v>0</v>
      </c>
      <c r="C479" s="289">
        <v>0</v>
      </c>
      <c r="D479" s="289">
        <v>0</v>
      </c>
      <c r="E479" s="290"/>
    </row>
    <row r="480" ht="20.1" customHeight="1" spans="1:5">
      <c r="A480" s="291" t="s">
        <v>353</v>
      </c>
      <c r="B480" s="289">
        <v>0</v>
      </c>
      <c r="C480" s="289">
        <v>50</v>
      </c>
      <c r="D480" s="289">
        <v>50</v>
      </c>
      <c r="E480" s="290">
        <f>D480/C480*100</f>
        <v>100</v>
      </c>
    </row>
    <row r="481" ht="20.1" customHeight="1" spans="1:5">
      <c r="A481" s="286" t="s">
        <v>354</v>
      </c>
      <c r="B481" s="289">
        <f>SUM(B482:B485)</f>
        <v>36</v>
      </c>
      <c r="C481" s="289">
        <f>SUM(C482:C485)</f>
        <v>52</v>
      </c>
      <c r="D481" s="289">
        <f>SUM(D482:D485)</f>
        <v>52</v>
      </c>
      <c r="E481" s="290">
        <f>D481/C481*100</f>
        <v>100</v>
      </c>
    </row>
    <row r="482" ht="20.1" customHeight="1" spans="1:5">
      <c r="A482" s="291" t="s">
        <v>355</v>
      </c>
      <c r="B482" s="289">
        <v>0</v>
      </c>
      <c r="C482" s="289">
        <v>0</v>
      </c>
      <c r="D482" s="289">
        <v>0</v>
      </c>
      <c r="E482" s="290"/>
    </row>
    <row r="483" ht="20.1" customHeight="1" spans="1:5">
      <c r="A483" s="291" t="s">
        <v>356</v>
      </c>
      <c r="B483" s="289">
        <v>0</v>
      </c>
      <c r="C483" s="289">
        <v>0</v>
      </c>
      <c r="D483" s="289">
        <v>0</v>
      </c>
      <c r="E483" s="290"/>
    </row>
    <row r="484" ht="20.1" customHeight="1" spans="1:5">
      <c r="A484" s="291" t="s">
        <v>357</v>
      </c>
      <c r="B484" s="289">
        <v>0</v>
      </c>
      <c r="C484" s="289">
        <v>0</v>
      </c>
      <c r="D484" s="289">
        <v>0</v>
      </c>
      <c r="E484" s="290"/>
    </row>
    <row r="485" ht="20.1" customHeight="1" spans="1:5">
      <c r="A485" s="291" t="s">
        <v>358</v>
      </c>
      <c r="B485" s="289">
        <v>36</v>
      </c>
      <c r="C485" s="289">
        <v>52</v>
      </c>
      <c r="D485" s="289">
        <v>52</v>
      </c>
      <c r="E485" s="290">
        <f>D485/C485*100</f>
        <v>100</v>
      </c>
    </row>
    <row r="486" ht="20.1" customHeight="1" spans="1:5">
      <c r="A486" s="286" t="s">
        <v>359</v>
      </c>
      <c r="B486" s="289">
        <f>SUM(B487:B492)</f>
        <v>17</v>
      </c>
      <c r="C486" s="289">
        <f>SUM(C487:C492)</f>
        <v>133</v>
      </c>
      <c r="D486" s="289">
        <f>SUM(D487:D492)</f>
        <v>133</v>
      </c>
      <c r="E486" s="290">
        <f>D486/C486*100</f>
        <v>100</v>
      </c>
    </row>
    <row r="487" ht="20.1" customHeight="1" spans="1:5">
      <c r="A487" s="291" t="s">
        <v>335</v>
      </c>
      <c r="B487" s="289">
        <v>17</v>
      </c>
      <c r="C487" s="289">
        <v>47</v>
      </c>
      <c r="D487" s="289">
        <v>47</v>
      </c>
      <c r="E487" s="290">
        <f>D487/C487*100</f>
        <v>100</v>
      </c>
    </row>
    <row r="488" ht="20.1" customHeight="1" spans="1:5">
      <c r="A488" s="291" t="s">
        <v>360</v>
      </c>
      <c r="B488" s="289">
        <v>0</v>
      </c>
      <c r="C488" s="289">
        <v>27</v>
      </c>
      <c r="D488" s="289">
        <v>27</v>
      </c>
      <c r="E488" s="290">
        <f>D488/C488*100</f>
        <v>100</v>
      </c>
    </row>
    <row r="489" ht="20.1" customHeight="1" spans="1:5">
      <c r="A489" s="291" t="s">
        <v>361</v>
      </c>
      <c r="B489" s="289">
        <v>0</v>
      </c>
      <c r="C489" s="289">
        <v>0</v>
      </c>
      <c r="D489" s="289">
        <v>0</v>
      </c>
      <c r="E489" s="290"/>
    </row>
    <row r="490" ht="20.1" customHeight="1" spans="1:5">
      <c r="A490" s="291" t="s">
        <v>362</v>
      </c>
      <c r="B490" s="289">
        <v>0</v>
      </c>
      <c r="C490" s="289">
        <v>0</v>
      </c>
      <c r="D490" s="289">
        <v>0</v>
      </c>
      <c r="E490" s="290"/>
    </row>
    <row r="491" ht="20.1" customHeight="1" spans="1:5">
      <c r="A491" s="291" t="s">
        <v>363</v>
      </c>
      <c r="B491" s="289">
        <v>0</v>
      </c>
      <c r="C491" s="289">
        <v>0</v>
      </c>
      <c r="D491" s="289">
        <v>0</v>
      </c>
      <c r="E491" s="290"/>
    </row>
    <row r="492" ht="20.1" customHeight="1" spans="1:5">
      <c r="A492" s="291" t="s">
        <v>364</v>
      </c>
      <c r="B492" s="289">
        <v>0</v>
      </c>
      <c r="C492" s="289">
        <v>59</v>
      </c>
      <c r="D492" s="289">
        <v>59</v>
      </c>
      <c r="E492" s="290">
        <f>D492/C492*100</f>
        <v>100</v>
      </c>
    </row>
    <row r="493" ht="20.1" customHeight="1" spans="1:5">
      <c r="A493" s="286" t="s">
        <v>365</v>
      </c>
      <c r="B493" s="289">
        <f>SUM(B494:B496)</f>
        <v>0</v>
      </c>
      <c r="C493" s="289">
        <f>SUM(C494:C496)</f>
        <v>0</v>
      </c>
      <c r="D493" s="289">
        <f>SUM(D494:D496)</f>
        <v>0</v>
      </c>
      <c r="E493" s="290"/>
    </row>
    <row r="494" ht="20.1" customHeight="1" spans="1:5">
      <c r="A494" s="291" t="s">
        <v>366</v>
      </c>
      <c r="B494" s="289">
        <v>0</v>
      </c>
      <c r="C494" s="289">
        <v>0</v>
      </c>
      <c r="D494" s="289">
        <v>0</v>
      </c>
      <c r="E494" s="290"/>
    </row>
    <row r="495" ht="20.1" customHeight="1" spans="1:5">
      <c r="A495" s="291" t="s">
        <v>367</v>
      </c>
      <c r="B495" s="289">
        <v>0</v>
      </c>
      <c r="C495" s="289">
        <v>0</v>
      </c>
      <c r="D495" s="289">
        <v>0</v>
      </c>
      <c r="E495" s="290"/>
    </row>
    <row r="496" ht="20.1" customHeight="1" spans="1:5">
      <c r="A496" s="291" t="s">
        <v>368</v>
      </c>
      <c r="B496" s="289">
        <v>0</v>
      </c>
      <c r="C496" s="289">
        <v>0</v>
      </c>
      <c r="D496" s="289">
        <v>0</v>
      </c>
      <c r="E496" s="290"/>
    </row>
    <row r="497" ht="20.1" customHeight="1" spans="1:5">
      <c r="A497" s="286" t="s">
        <v>369</v>
      </c>
      <c r="B497" s="289">
        <f>B498+B499+B500</f>
        <v>0</v>
      </c>
      <c r="C497" s="289">
        <f>C498+C499+C500</f>
        <v>0</v>
      </c>
      <c r="D497" s="289">
        <f>D498+D499+D500</f>
        <v>0</v>
      </c>
      <c r="E497" s="290"/>
    </row>
    <row r="498" ht="20.1" customHeight="1" spans="1:5">
      <c r="A498" s="291" t="s">
        <v>370</v>
      </c>
      <c r="B498" s="289">
        <v>0</v>
      </c>
      <c r="C498" s="289">
        <v>0</v>
      </c>
      <c r="D498" s="289">
        <v>0</v>
      </c>
      <c r="E498" s="290"/>
    </row>
    <row r="499" ht="20.1" customHeight="1" spans="1:5">
      <c r="A499" s="291" t="s">
        <v>371</v>
      </c>
      <c r="B499" s="289">
        <v>0</v>
      </c>
      <c r="C499" s="289">
        <v>0</v>
      </c>
      <c r="D499" s="289">
        <v>0</v>
      </c>
      <c r="E499" s="290"/>
    </row>
    <row r="500" ht="20.1" customHeight="1" spans="1:5">
      <c r="A500" s="291" t="s">
        <v>372</v>
      </c>
      <c r="B500" s="289">
        <v>0</v>
      </c>
      <c r="C500" s="289">
        <v>0</v>
      </c>
      <c r="D500" s="289">
        <v>0</v>
      </c>
      <c r="E500" s="290"/>
    </row>
    <row r="501" ht="20.1" customHeight="1" spans="1:5">
      <c r="A501" s="286" t="s">
        <v>373</v>
      </c>
      <c r="B501" s="289">
        <f>SUM(B502:B505)</f>
        <v>221</v>
      </c>
      <c r="C501" s="289">
        <f>SUM(C502:C505)</f>
        <v>58</v>
      </c>
      <c r="D501" s="289">
        <f>SUM(D502:D505)</f>
        <v>58</v>
      </c>
      <c r="E501" s="290">
        <f>D501/C501*100</f>
        <v>100</v>
      </c>
    </row>
    <row r="502" ht="20.1" customHeight="1" spans="1:5">
      <c r="A502" s="291" t="s">
        <v>374</v>
      </c>
      <c r="B502" s="289">
        <v>0</v>
      </c>
      <c r="C502" s="289">
        <v>0</v>
      </c>
      <c r="D502" s="289">
        <v>0</v>
      </c>
      <c r="E502" s="290"/>
    </row>
    <row r="503" ht="20.1" customHeight="1" spans="1:5">
      <c r="A503" s="291" t="s">
        <v>375</v>
      </c>
      <c r="B503" s="289">
        <v>0</v>
      </c>
      <c r="C503" s="289">
        <v>0</v>
      </c>
      <c r="D503" s="289">
        <v>0</v>
      </c>
      <c r="E503" s="290"/>
    </row>
    <row r="504" ht="20.1" customHeight="1" spans="1:5">
      <c r="A504" s="291" t="s">
        <v>376</v>
      </c>
      <c r="B504" s="289">
        <v>0</v>
      </c>
      <c r="C504" s="289">
        <v>0</v>
      </c>
      <c r="D504" s="289">
        <v>0</v>
      </c>
      <c r="E504" s="290"/>
    </row>
    <row r="505" ht="20.1" customHeight="1" spans="1:5">
      <c r="A505" s="291" t="s">
        <v>377</v>
      </c>
      <c r="B505" s="289">
        <v>221</v>
      </c>
      <c r="C505" s="289">
        <v>58</v>
      </c>
      <c r="D505" s="289">
        <v>58</v>
      </c>
      <c r="E505" s="290">
        <f>D505/C505*100</f>
        <v>100</v>
      </c>
    </row>
    <row r="506" ht="20.1" customHeight="1" spans="1:5">
      <c r="A506" s="286" t="s">
        <v>378</v>
      </c>
      <c r="B506" s="289">
        <f>SUM(B507,B523,B531,B542,B551,B559)</f>
        <v>2563</v>
      </c>
      <c r="C506" s="289">
        <f>SUM(C507,C523,C531,C542,C551,C559)</f>
        <v>7237</v>
      </c>
      <c r="D506" s="289">
        <f>SUM(D507,D523,D531,D542,D551,D559)</f>
        <v>7237</v>
      </c>
      <c r="E506" s="290">
        <f>D506/C506*100</f>
        <v>100</v>
      </c>
    </row>
    <row r="507" ht="20.1" customHeight="1" spans="1:5">
      <c r="A507" s="286" t="s">
        <v>379</v>
      </c>
      <c r="B507" s="289">
        <f>SUM(B508:B522)</f>
        <v>818</v>
      </c>
      <c r="C507" s="289">
        <f>SUM(C508:C522)</f>
        <v>3078</v>
      </c>
      <c r="D507" s="289">
        <f>SUM(D508:D522)</f>
        <v>3078</v>
      </c>
      <c r="E507" s="290">
        <f>D507/C507*100</f>
        <v>100</v>
      </c>
    </row>
    <row r="508" ht="20.1" customHeight="1" spans="1:5">
      <c r="A508" s="291" t="s">
        <v>42</v>
      </c>
      <c r="B508" s="289">
        <v>331</v>
      </c>
      <c r="C508" s="289">
        <v>497</v>
      </c>
      <c r="D508" s="289">
        <v>497</v>
      </c>
      <c r="E508" s="290">
        <f>D508/C508*100</f>
        <v>100</v>
      </c>
    </row>
    <row r="509" ht="20.1" customHeight="1" spans="1:5">
      <c r="A509" s="291" t="s">
        <v>43</v>
      </c>
      <c r="B509" s="289">
        <v>0</v>
      </c>
      <c r="C509" s="289">
        <v>0</v>
      </c>
      <c r="D509" s="289">
        <v>0</v>
      </c>
      <c r="E509" s="290"/>
    </row>
    <row r="510" ht="20.1" customHeight="1" spans="1:5">
      <c r="A510" s="291" t="s">
        <v>44</v>
      </c>
      <c r="B510" s="289">
        <v>32</v>
      </c>
      <c r="C510" s="289">
        <v>27</v>
      </c>
      <c r="D510" s="289">
        <v>27</v>
      </c>
      <c r="E510" s="290">
        <f>D510/C510*100</f>
        <v>100</v>
      </c>
    </row>
    <row r="511" ht="20.1" customHeight="1" spans="1:5">
      <c r="A511" s="291" t="s">
        <v>380</v>
      </c>
      <c r="B511" s="289">
        <v>104</v>
      </c>
      <c r="C511" s="289">
        <v>168</v>
      </c>
      <c r="D511" s="289">
        <v>168</v>
      </c>
      <c r="E511" s="290">
        <f>D511/C511*100</f>
        <v>100</v>
      </c>
    </row>
    <row r="512" ht="20.1" customHeight="1" spans="1:5">
      <c r="A512" s="291" t="s">
        <v>381</v>
      </c>
      <c r="B512" s="289">
        <v>0</v>
      </c>
      <c r="C512" s="289">
        <v>500</v>
      </c>
      <c r="D512" s="289">
        <v>500</v>
      </c>
      <c r="E512" s="290">
        <f>D512/C512*100</f>
        <v>100</v>
      </c>
    </row>
    <row r="513" ht="20.1" customHeight="1" spans="1:5">
      <c r="A513" s="291" t="s">
        <v>382</v>
      </c>
      <c r="B513" s="289">
        <v>0</v>
      </c>
      <c r="C513" s="289">
        <v>0</v>
      </c>
      <c r="D513" s="289">
        <v>0</v>
      </c>
      <c r="E513" s="290"/>
    </row>
    <row r="514" ht="20.1" customHeight="1" spans="1:5">
      <c r="A514" s="291" t="s">
        <v>383</v>
      </c>
      <c r="B514" s="289">
        <v>87</v>
      </c>
      <c r="C514" s="289">
        <v>89</v>
      </c>
      <c r="D514" s="289">
        <v>89</v>
      </c>
      <c r="E514" s="290">
        <f>D514/C514*100</f>
        <v>100</v>
      </c>
    </row>
    <row r="515" ht="20.1" customHeight="1" spans="1:5">
      <c r="A515" s="291" t="s">
        <v>384</v>
      </c>
      <c r="B515" s="289">
        <v>0</v>
      </c>
      <c r="C515" s="289">
        <v>182</v>
      </c>
      <c r="D515" s="289">
        <v>182</v>
      </c>
      <c r="E515" s="290">
        <f>D515/C515*100</f>
        <v>100</v>
      </c>
    </row>
    <row r="516" ht="20.1" customHeight="1" spans="1:5">
      <c r="A516" s="291" t="s">
        <v>385</v>
      </c>
      <c r="B516" s="289">
        <v>74</v>
      </c>
      <c r="C516" s="289">
        <v>259</v>
      </c>
      <c r="D516" s="289">
        <v>259</v>
      </c>
      <c r="E516" s="290">
        <f>D516/C516*100</f>
        <v>100</v>
      </c>
    </row>
    <row r="517" ht="20.1" customHeight="1" spans="1:5">
      <c r="A517" s="291" t="s">
        <v>386</v>
      </c>
      <c r="B517" s="289">
        <v>0</v>
      </c>
      <c r="C517" s="289">
        <v>0</v>
      </c>
      <c r="D517" s="289">
        <v>0</v>
      </c>
      <c r="E517" s="290"/>
    </row>
    <row r="518" ht="20.1" customHeight="1" spans="1:5">
      <c r="A518" s="291" t="s">
        <v>387</v>
      </c>
      <c r="B518" s="289">
        <v>0</v>
      </c>
      <c r="C518" s="289">
        <v>5</v>
      </c>
      <c r="D518" s="289">
        <v>5</v>
      </c>
      <c r="E518" s="290">
        <f>D518/C518*100</f>
        <v>100</v>
      </c>
    </row>
    <row r="519" ht="20.1" customHeight="1" spans="1:5">
      <c r="A519" s="291" t="s">
        <v>388</v>
      </c>
      <c r="B519" s="289">
        <v>130</v>
      </c>
      <c r="C519" s="289">
        <v>294</v>
      </c>
      <c r="D519" s="289">
        <v>294</v>
      </c>
      <c r="E519" s="290">
        <f>D519/C519*100</f>
        <v>100</v>
      </c>
    </row>
    <row r="520" ht="20.1" customHeight="1" spans="1:5">
      <c r="A520" s="291" t="s">
        <v>389</v>
      </c>
      <c r="B520" s="289">
        <v>0</v>
      </c>
      <c r="C520" s="289">
        <v>0</v>
      </c>
      <c r="D520" s="289">
        <v>0</v>
      </c>
      <c r="E520" s="290"/>
    </row>
    <row r="521" ht="20.1" customHeight="1" spans="1:5">
      <c r="A521" s="291" t="s">
        <v>390</v>
      </c>
      <c r="B521" s="289">
        <v>60</v>
      </c>
      <c r="C521" s="289">
        <v>247</v>
      </c>
      <c r="D521" s="289">
        <v>247</v>
      </c>
      <c r="E521" s="290">
        <f>D521/C521*100</f>
        <v>100</v>
      </c>
    </row>
    <row r="522" ht="20.1" customHeight="1" spans="1:5">
      <c r="A522" s="291" t="s">
        <v>391</v>
      </c>
      <c r="B522" s="289">
        <v>0</v>
      </c>
      <c r="C522" s="289">
        <v>810</v>
      </c>
      <c r="D522" s="289">
        <v>810</v>
      </c>
      <c r="E522" s="290">
        <f>D522/C522*100</f>
        <v>100</v>
      </c>
    </row>
    <row r="523" ht="20.1" customHeight="1" spans="1:5">
      <c r="A523" s="286" t="s">
        <v>392</v>
      </c>
      <c r="B523" s="289">
        <f>SUM(B524:B530)</f>
        <v>140</v>
      </c>
      <c r="C523" s="289">
        <f>SUM(C524:C530)</f>
        <v>898</v>
      </c>
      <c r="D523" s="289">
        <f>SUM(D524:D530)</f>
        <v>898</v>
      </c>
      <c r="E523" s="290">
        <f>D523/C523*100</f>
        <v>100</v>
      </c>
    </row>
    <row r="524" ht="20.1" customHeight="1" spans="1:5">
      <c r="A524" s="291" t="s">
        <v>42</v>
      </c>
      <c r="B524" s="289">
        <v>0</v>
      </c>
      <c r="C524" s="289">
        <v>21</v>
      </c>
      <c r="D524" s="289">
        <v>21</v>
      </c>
      <c r="E524" s="290">
        <f>D524/C524*100</f>
        <v>100</v>
      </c>
    </row>
    <row r="525" ht="20.1" customHeight="1" spans="1:5">
      <c r="A525" s="291" t="s">
        <v>43</v>
      </c>
      <c r="B525" s="289">
        <v>0</v>
      </c>
      <c r="C525" s="289">
        <v>0</v>
      </c>
      <c r="D525" s="289">
        <v>0</v>
      </c>
      <c r="E525" s="290"/>
    </row>
    <row r="526" ht="20.1" customHeight="1" spans="1:5">
      <c r="A526" s="291" t="s">
        <v>44</v>
      </c>
      <c r="B526" s="289">
        <v>0</v>
      </c>
      <c r="C526" s="289">
        <v>0</v>
      </c>
      <c r="D526" s="289">
        <v>0</v>
      </c>
      <c r="E526" s="290"/>
    </row>
    <row r="527" ht="20.1" customHeight="1" spans="1:5">
      <c r="A527" s="291" t="s">
        <v>393</v>
      </c>
      <c r="B527" s="289">
        <v>45</v>
      </c>
      <c r="C527" s="289">
        <v>567</v>
      </c>
      <c r="D527" s="289">
        <v>567</v>
      </c>
      <c r="E527" s="290">
        <f t="shared" ref="E527:E589" si="9">D527/C527*100</f>
        <v>100</v>
      </c>
    </row>
    <row r="528" ht="20.1" customHeight="1" spans="1:5">
      <c r="A528" s="291" t="s">
        <v>394</v>
      </c>
      <c r="B528" s="289">
        <v>95</v>
      </c>
      <c r="C528" s="289">
        <v>310</v>
      </c>
      <c r="D528" s="289">
        <v>310</v>
      </c>
      <c r="E528" s="290">
        <f t="shared" si="9"/>
        <v>100</v>
      </c>
    </row>
    <row r="529" ht="20.1" customHeight="1" spans="1:5">
      <c r="A529" s="291" t="s">
        <v>395</v>
      </c>
      <c r="B529" s="289">
        <v>0</v>
      </c>
      <c r="C529" s="289">
        <v>0</v>
      </c>
      <c r="D529" s="289">
        <v>0</v>
      </c>
      <c r="E529" s="290"/>
    </row>
    <row r="530" ht="20.1" customHeight="1" spans="1:5">
      <c r="A530" s="291" t="s">
        <v>396</v>
      </c>
      <c r="B530" s="289">
        <v>0</v>
      </c>
      <c r="C530" s="289">
        <v>0</v>
      </c>
      <c r="D530" s="289">
        <v>0</v>
      </c>
      <c r="E530" s="290"/>
    </row>
    <row r="531" ht="20.1" customHeight="1" spans="1:5">
      <c r="A531" s="286" t="s">
        <v>397</v>
      </c>
      <c r="B531" s="289">
        <f>SUM(B532:B541)</f>
        <v>1</v>
      </c>
      <c r="C531" s="289">
        <f>SUM(C532:C541)</f>
        <v>148</v>
      </c>
      <c r="D531" s="289">
        <f>SUM(D532:D541)</f>
        <v>148</v>
      </c>
      <c r="E531" s="290">
        <f t="shared" si="9"/>
        <v>100</v>
      </c>
    </row>
    <row r="532" ht="20.1" customHeight="1" spans="1:5">
      <c r="A532" s="291" t="s">
        <v>42</v>
      </c>
      <c r="B532" s="289">
        <v>0</v>
      </c>
      <c r="C532" s="289">
        <v>0</v>
      </c>
      <c r="D532" s="289">
        <v>0</v>
      </c>
      <c r="E532" s="290"/>
    </row>
    <row r="533" ht="20.1" customHeight="1" spans="1:5">
      <c r="A533" s="291" t="s">
        <v>43</v>
      </c>
      <c r="B533" s="289">
        <v>0</v>
      </c>
      <c r="C533" s="289">
        <v>0</v>
      </c>
      <c r="D533" s="289">
        <v>0</v>
      </c>
      <c r="E533" s="290"/>
    </row>
    <row r="534" ht="20.1" customHeight="1" spans="1:5">
      <c r="A534" s="291" t="s">
        <v>44</v>
      </c>
      <c r="B534" s="289">
        <v>0</v>
      </c>
      <c r="C534" s="289">
        <v>0</v>
      </c>
      <c r="D534" s="289">
        <v>0</v>
      </c>
      <c r="E534" s="290"/>
    </row>
    <row r="535" ht="20.1" customHeight="1" spans="1:5">
      <c r="A535" s="291" t="s">
        <v>398</v>
      </c>
      <c r="B535" s="289">
        <v>0</v>
      </c>
      <c r="C535" s="289">
        <v>0</v>
      </c>
      <c r="D535" s="289">
        <v>0</v>
      </c>
      <c r="E535" s="290"/>
    </row>
    <row r="536" ht="20.1" customHeight="1" spans="1:5">
      <c r="A536" s="291" t="s">
        <v>399</v>
      </c>
      <c r="B536" s="289">
        <v>0</v>
      </c>
      <c r="C536" s="289">
        <v>0</v>
      </c>
      <c r="D536" s="289">
        <v>0</v>
      </c>
      <c r="E536" s="290"/>
    </row>
    <row r="537" ht="20.1" customHeight="1" spans="1:5">
      <c r="A537" s="291" t="s">
        <v>400</v>
      </c>
      <c r="B537" s="289">
        <v>0</v>
      </c>
      <c r="C537" s="289">
        <v>0</v>
      </c>
      <c r="D537" s="289">
        <v>0</v>
      </c>
      <c r="E537" s="290"/>
    </row>
    <row r="538" ht="20.1" customHeight="1" spans="1:5">
      <c r="A538" s="291" t="s">
        <v>401</v>
      </c>
      <c r="B538" s="289">
        <v>0</v>
      </c>
      <c r="C538" s="289">
        <v>90</v>
      </c>
      <c r="D538" s="289">
        <v>90</v>
      </c>
      <c r="E538" s="290">
        <f t="shared" si="9"/>
        <v>100</v>
      </c>
    </row>
    <row r="539" ht="20.1" customHeight="1" spans="1:5">
      <c r="A539" s="291" t="s">
        <v>402</v>
      </c>
      <c r="B539" s="289">
        <v>0</v>
      </c>
      <c r="C539" s="289">
        <v>58</v>
      </c>
      <c r="D539" s="289">
        <v>58</v>
      </c>
      <c r="E539" s="290">
        <f t="shared" si="9"/>
        <v>100</v>
      </c>
    </row>
    <row r="540" ht="20.1" customHeight="1" spans="1:5">
      <c r="A540" s="291" t="s">
        <v>403</v>
      </c>
      <c r="B540" s="289">
        <v>1</v>
      </c>
      <c r="C540" s="289">
        <v>0</v>
      </c>
      <c r="D540" s="289">
        <v>0</v>
      </c>
      <c r="E540" s="290"/>
    </row>
    <row r="541" ht="20.1" customHeight="1" spans="1:5">
      <c r="A541" s="291" t="s">
        <v>404</v>
      </c>
      <c r="B541" s="289">
        <v>0</v>
      </c>
      <c r="C541" s="289">
        <v>0</v>
      </c>
      <c r="D541" s="289">
        <v>0</v>
      </c>
      <c r="E541" s="290"/>
    </row>
    <row r="542" ht="20.1" customHeight="1" spans="1:5">
      <c r="A542" s="286" t="s">
        <v>405</v>
      </c>
      <c r="B542" s="289">
        <f>SUM(B543:B550)</f>
        <v>0</v>
      </c>
      <c r="C542" s="289">
        <f>SUM(C543:C550)</f>
        <v>131</v>
      </c>
      <c r="D542" s="289">
        <f>SUM(D543:D550)</f>
        <v>131</v>
      </c>
      <c r="E542" s="290">
        <f t="shared" si="9"/>
        <v>100</v>
      </c>
    </row>
    <row r="543" ht="20.1" customHeight="1" spans="1:5">
      <c r="A543" s="291" t="s">
        <v>42</v>
      </c>
      <c r="B543" s="289">
        <v>0</v>
      </c>
      <c r="C543" s="289">
        <v>0</v>
      </c>
      <c r="D543" s="289">
        <v>0</v>
      </c>
      <c r="E543" s="290"/>
    </row>
    <row r="544" ht="20.1" customHeight="1" spans="1:5">
      <c r="A544" s="291" t="s">
        <v>43</v>
      </c>
      <c r="B544" s="289">
        <v>0</v>
      </c>
      <c r="C544" s="289">
        <v>0</v>
      </c>
      <c r="D544" s="289">
        <v>0</v>
      </c>
      <c r="E544" s="290"/>
    </row>
    <row r="545" ht="20.1" customHeight="1" spans="1:5">
      <c r="A545" s="291" t="s">
        <v>44</v>
      </c>
      <c r="B545" s="289">
        <v>0</v>
      </c>
      <c r="C545" s="289">
        <v>0</v>
      </c>
      <c r="D545" s="289">
        <v>0</v>
      </c>
      <c r="E545" s="290"/>
    </row>
    <row r="546" ht="20.1" customHeight="1" spans="1:5">
      <c r="A546" s="291" t="s">
        <v>406</v>
      </c>
      <c r="B546" s="289">
        <v>0</v>
      </c>
      <c r="C546" s="289">
        <v>0</v>
      </c>
      <c r="D546" s="289">
        <v>0</v>
      </c>
      <c r="E546" s="290"/>
    </row>
    <row r="547" ht="20.1" customHeight="1" spans="1:5">
      <c r="A547" s="291" t="s">
        <v>407</v>
      </c>
      <c r="B547" s="289">
        <v>0</v>
      </c>
      <c r="C547" s="289">
        <v>5</v>
      </c>
      <c r="D547" s="289">
        <v>5</v>
      </c>
      <c r="E547" s="290">
        <f t="shared" si="9"/>
        <v>100</v>
      </c>
    </row>
    <row r="548" ht="20.1" customHeight="1" spans="1:5">
      <c r="A548" s="291" t="s">
        <v>408</v>
      </c>
      <c r="B548" s="289">
        <v>0</v>
      </c>
      <c r="C548" s="289">
        <v>0</v>
      </c>
      <c r="D548" s="289">
        <v>0</v>
      </c>
      <c r="E548" s="290"/>
    </row>
    <row r="549" ht="20.1" customHeight="1" spans="1:5">
      <c r="A549" s="291" t="s">
        <v>409</v>
      </c>
      <c r="B549" s="289">
        <v>0</v>
      </c>
      <c r="C549" s="289">
        <v>126</v>
      </c>
      <c r="D549" s="289">
        <v>126</v>
      </c>
      <c r="E549" s="290">
        <f t="shared" si="9"/>
        <v>100</v>
      </c>
    </row>
    <row r="550" ht="20.1" customHeight="1" spans="1:5">
      <c r="A550" s="291" t="s">
        <v>410</v>
      </c>
      <c r="B550" s="289">
        <v>0</v>
      </c>
      <c r="C550" s="289">
        <v>0</v>
      </c>
      <c r="D550" s="289">
        <v>0</v>
      </c>
      <c r="E550" s="290"/>
    </row>
    <row r="551" ht="20.1" customHeight="1" spans="1:5">
      <c r="A551" s="286" t="s">
        <v>411</v>
      </c>
      <c r="B551" s="289">
        <f>SUM(B552:B558)</f>
        <v>311</v>
      </c>
      <c r="C551" s="289">
        <f>SUM(C552:C558)</f>
        <v>746</v>
      </c>
      <c r="D551" s="289">
        <f>SUM(D552:D558)</f>
        <v>746</v>
      </c>
      <c r="E551" s="290">
        <f t="shared" si="9"/>
        <v>100</v>
      </c>
    </row>
    <row r="552" ht="20.1" customHeight="1" spans="1:5">
      <c r="A552" s="291" t="s">
        <v>42</v>
      </c>
      <c r="B552" s="289">
        <v>0</v>
      </c>
      <c r="C552" s="289">
        <v>0</v>
      </c>
      <c r="D552" s="289">
        <v>0</v>
      </c>
      <c r="E552" s="290"/>
    </row>
    <row r="553" ht="20.1" customHeight="1" spans="1:5">
      <c r="A553" s="291" t="s">
        <v>43</v>
      </c>
      <c r="B553" s="289">
        <v>0</v>
      </c>
      <c r="C553" s="289">
        <v>0</v>
      </c>
      <c r="D553" s="289">
        <v>0</v>
      </c>
      <c r="E553" s="290"/>
    </row>
    <row r="554" ht="20.1" customHeight="1" spans="1:5">
      <c r="A554" s="291" t="s">
        <v>44</v>
      </c>
      <c r="B554" s="289">
        <v>0</v>
      </c>
      <c r="C554" s="289">
        <v>0</v>
      </c>
      <c r="D554" s="289">
        <v>0</v>
      </c>
      <c r="E554" s="290"/>
    </row>
    <row r="555" ht="20.1" customHeight="1" spans="1:5">
      <c r="A555" s="291" t="s">
        <v>412</v>
      </c>
      <c r="B555" s="289">
        <v>18</v>
      </c>
      <c r="C555" s="289">
        <v>425</v>
      </c>
      <c r="D555" s="289">
        <v>425</v>
      </c>
      <c r="E555" s="290">
        <f t="shared" si="9"/>
        <v>100</v>
      </c>
    </row>
    <row r="556" ht="20.1" customHeight="1" spans="1:5">
      <c r="A556" s="291" t="s">
        <v>413</v>
      </c>
      <c r="B556" s="289">
        <v>230</v>
      </c>
      <c r="C556" s="289">
        <v>321</v>
      </c>
      <c r="D556" s="289">
        <v>321</v>
      </c>
      <c r="E556" s="290">
        <f t="shared" si="9"/>
        <v>100</v>
      </c>
    </row>
    <row r="557" ht="20.1" customHeight="1" spans="1:5">
      <c r="A557" s="291" t="s">
        <v>414</v>
      </c>
      <c r="B557" s="289">
        <v>0</v>
      </c>
      <c r="C557" s="289">
        <v>0</v>
      </c>
      <c r="D557" s="289">
        <v>0</v>
      </c>
      <c r="E557" s="290"/>
    </row>
    <row r="558" ht="20.1" customHeight="1" spans="1:5">
      <c r="A558" s="291" t="s">
        <v>415</v>
      </c>
      <c r="B558" s="289">
        <v>63</v>
      </c>
      <c r="C558" s="289">
        <v>0</v>
      </c>
      <c r="D558" s="289">
        <v>0</v>
      </c>
      <c r="E558" s="290"/>
    </row>
    <row r="559" ht="20.1" customHeight="1" spans="1:5">
      <c r="A559" s="286" t="s">
        <v>416</v>
      </c>
      <c r="B559" s="289">
        <f>SUM(B560:B562)</f>
        <v>1293</v>
      </c>
      <c r="C559" s="289">
        <f>SUM(C560:C562)</f>
        <v>2236</v>
      </c>
      <c r="D559" s="289">
        <f>SUM(D560:D562)</f>
        <v>2236</v>
      </c>
      <c r="E559" s="290">
        <f t="shared" si="9"/>
        <v>100</v>
      </c>
    </row>
    <row r="560" ht="20.1" customHeight="1" spans="1:5">
      <c r="A560" s="291" t="s">
        <v>417</v>
      </c>
      <c r="B560" s="289">
        <v>0</v>
      </c>
      <c r="C560" s="289">
        <v>22</v>
      </c>
      <c r="D560" s="289">
        <v>22</v>
      </c>
      <c r="E560" s="290">
        <f t="shared" si="9"/>
        <v>100</v>
      </c>
    </row>
    <row r="561" ht="20.1" customHeight="1" spans="1:5">
      <c r="A561" s="291" t="s">
        <v>418</v>
      </c>
      <c r="B561" s="289">
        <v>0</v>
      </c>
      <c r="C561" s="289">
        <v>9</v>
      </c>
      <c r="D561" s="289">
        <v>9</v>
      </c>
      <c r="E561" s="290">
        <f t="shared" si="9"/>
        <v>100</v>
      </c>
    </row>
    <row r="562" ht="20.1" customHeight="1" spans="1:5">
      <c r="A562" s="291" t="s">
        <v>419</v>
      </c>
      <c r="B562" s="289">
        <v>1293</v>
      </c>
      <c r="C562" s="289">
        <f>205+2000</f>
        <v>2205</v>
      </c>
      <c r="D562" s="289">
        <f>205+2000</f>
        <v>2205</v>
      </c>
      <c r="E562" s="290">
        <f t="shared" si="9"/>
        <v>100</v>
      </c>
    </row>
    <row r="563" ht="20.1" customHeight="1" spans="1:5">
      <c r="A563" s="286" t="s">
        <v>420</v>
      </c>
      <c r="B563" s="289">
        <f>B564+B578+B586+B588+B596+B600+B610+B618+B625+B633+B642+B647+B650+B653+B656+B659+B662+B666+B671+B679+B682</f>
        <v>53011</v>
      </c>
      <c r="C563" s="289">
        <f>C564+C578+C586+C588+C596+C600+C610+C618+C625+C633+C642+C647+C650+C653+C656+C659+C662+C666+C671+C679+C682</f>
        <v>60268</v>
      </c>
      <c r="D563" s="289">
        <f>D564+D578+D586+D588+D596+D600+D610+D618+D625+D633+D642+D647+D650+D653+D656+D659+D662+D666+D671+D679+D682</f>
        <v>60268</v>
      </c>
      <c r="E563" s="290">
        <f t="shared" si="9"/>
        <v>100</v>
      </c>
    </row>
    <row r="564" ht="20.1" customHeight="1" spans="1:5">
      <c r="A564" s="286" t="s">
        <v>421</v>
      </c>
      <c r="B564" s="289">
        <f>SUM(B565:B577)</f>
        <v>1840</v>
      </c>
      <c r="C564" s="289">
        <f>SUM(C565:C577)</f>
        <v>2288</v>
      </c>
      <c r="D564" s="289">
        <f>SUM(D565:D577)</f>
        <v>2288</v>
      </c>
      <c r="E564" s="290">
        <f t="shared" si="9"/>
        <v>100</v>
      </c>
    </row>
    <row r="565" ht="20.1" customHeight="1" spans="1:5">
      <c r="A565" s="291" t="s">
        <v>42</v>
      </c>
      <c r="B565" s="289">
        <v>259</v>
      </c>
      <c r="C565" s="289">
        <v>417</v>
      </c>
      <c r="D565" s="289">
        <v>417</v>
      </c>
      <c r="E565" s="290">
        <f t="shared" si="9"/>
        <v>100</v>
      </c>
    </row>
    <row r="566" ht="20.1" customHeight="1" spans="1:5">
      <c r="A566" s="291" t="s">
        <v>43</v>
      </c>
      <c r="B566" s="289">
        <v>0</v>
      </c>
      <c r="C566" s="289">
        <v>4</v>
      </c>
      <c r="D566" s="289">
        <v>4</v>
      </c>
      <c r="E566" s="290">
        <f t="shared" si="9"/>
        <v>100</v>
      </c>
    </row>
    <row r="567" ht="20.1" customHeight="1" spans="1:5">
      <c r="A567" s="291" t="s">
        <v>44</v>
      </c>
      <c r="B567" s="289">
        <v>6</v>
      </c>
      <c r="C567" s="289">
        <v>4</v>
      </c>
      <c r="D567" s="289">
        <v>4</v>
      </c>
      <c r="E567" s="290">
        <f t="shared" si="9"/>
        <v>100</v>
      </c>
    </row>
    <row r="568" ht="20.1" customHeight="1" spans="1:5">
      <c r="A568" s="291" t="s">
        <v>422</v>
      </c>
      <c r="B568" s="289">
        <v>46</v>
      </c>
      <c r="C568" s="289">
        <v>55</v>
      </c>
      <c r="D568" s="289">
        <v>55</v>
      </c>
      <c r="E568" s="290">
        <f t="shared" si="9"/>
        <v>100</v>
      </c>
    </row>
    <row r="569" ht="20.1" customHeight="1" spans="1:5">
      <c r="A569" s="291" t="s">
        <v>423</v>
      </c>
      <c r="B569" s="289">
        <v>22</v>
      </c>
      <c r="C569" s="289">
        <v>27</v>
      </c>
      <c r="D569" s="289">
        <v>27</v>
      </c>
      <c r="E569" s="290">
        <f t="shared" si="9"/>
        <v>100</v>
      </c>
    </row>
    <row r="570" ht="20.1" customHeight="1" spans="1:5">
      <c r="A570" s="291" t="s">
        <v>424</v>
      </c>
      <c r="B570" s="289">
        <v>0</v>
      </c>
      <c r="C570" s="289">
        <v>61</v>
      </c>
      <c r="D570" s="289">
        <v>61</v>
      </c>
      <c r="E570" s="290">
        <f t="shared" si="9"/>
        <v>100</v>
      </c>
    </row>
    <row r="571" ht="20.1" customHeight="1" spans="1:5">
      <c r="A571" s="291" t="s">
        <v>425</v>
      </c>
      <c r="B571" s="289">
        <v>0</v>
      </c>
      <c r="C571" s="289">
        <v>102</v>
      </c>
      <c r="D571" s="289">
        <v>102</v>
      </c>
      <c r="E571" s="290">
        <f t="shared" si="9"/>
        <v>100</v>
      </c>
    </row>
    <row r="572" ht="20.1" customHeight="1" spans="1:5">
      <c r="A572" s="291" t="s">
        <v>83</v>
      </c>
      <c r="B572" s="289">
        <v>0</v>
      </c>
      <c r="C572" s="289">
        <v>10</v>
      </c>
      <c r="D572" s="289">
        <v>10</v>
      </c>
      <c r="E572" s="290">
        <f t="shared" si="9"/>
        <v>100</v>
      </c>
    </row>
    <row r="573" ht="20.1" customHeight="1" spans="1:5">
      <c r="A573" s="291" t="s">
        <v>426</v>
      </c>
      <c r="B573" s="289">
        <v>1359</v>
      </c>
      <c r="C573" s="289">
        <v>1357</v>
      </c>
      <c r="D573" s="289">
        <v>1357</v>
      </c>
      <c r="E573" s="290">
        <f t="shared" si="9"/>
        <v>100</v>
      </c>
    </row>
    <row r="574" ht="20.1" customHeight="1" spans="1:5">
      <c r="A574" s="291" t="s">
        <v>427</v>
      </c>
      <c r="B574" s="289">
        <v>0</v>
      </c>
      <c r="C574" s="289">
        <v>11</v>
      </c>
      <c r="D574" s="289">
        <v>11</v>
      </c>
      <c r="E574" s="290">
        <f t="shared" si="9"/>
        <v>100</v>
      </c>
    </row>
    <row r="575" ht="20.1" customHeight="1" spans="1:5">
      <c r="A575" s="291" t="s">
        <v>428</v>
      </c>
      <c r="B575" s="289">
        <v>0</v>
      </c>
      <c r="C575" s="289">
        <v>0</v>
      </c>
      <c r="D575" s="289">
        <v>0</v>
      </c>
      <c r="E575" s="290"/>
    </row>
    <row r="576" ht="20.1" customHeight="1" spans="1:5">
      <c r="A576" s="291" t="s">
        <v>429</v>
      </c>
      <c r="B576" s="289">
        <v>37</v>
      </c>
      <c r="C576" s="289">
        <v>34</v>
      </c>
      <c r="D576" s="289">
        <v>34</v>
      </c>
      <c r="E576" s="290">
        <f t="shared" si="9"/>
        <v>100</v>
      </c>
    </row>
    <row r="577" ht="20.1" customHeight="1" spans="1:5">
      <c r="A577" s="291" t="s">
        <v>430</v>
      </c>
      <c r="B577" s="289">
        <v>111</v>
      </c>
      <c r="C577" s="289">
        <v>206</v>
      </c>
      <c r="D577" s="289">
        <v>206</v>
      </c>
      <c r="E577" s="290">
        <f t="shared" si="9"/>
        <v>100</v>
      </c>
    </row>
    <row r="578" ht="20.1" customHeight="1" spans="1:5">
      <c r="A578" s="286" t="s">
        <v>431</v>
      </c>
      <c r="B578" s="289">
        <f>SUM(B579:B585)</f>
        <v>234</v>
      </c>
      <c r="C578" s="289">
        <f>SUM(C579:C585)</f>
        <v>1013</v>
      </c>
      <c r="D578" s="289">
        <f>SUM(D579:D585)</f>
        <v>1013</v>
      </c>
      <c r="E578" s="290">
        <f t="shared" si="9"/>
        <v>100</v>
      </c>
    </row>
    <row r="579" ht="20.1" customHeight="1" spans="1:5">
      <c r="A579" s="291" t="s">
        <v>42</v>
      </c>
      <c r="B579" s="289">
        <v>163</v>
      </c>
      <c r="C579" s="289">
        <v>437</v>
      </c>
      <c r="D579" s="289">
        <v>437</v>
      </c>
      <c r="E579" s="290">
        <f t="shared" si="9"/>
        <v>100</v>
      </c>
    </row>
    <row r="580" ht="20.1" customHeight="1" spans="1:5">
      <c r="A580" s="291" t="s">
        <v>43</v>
      </c>
      <c r="B580" s="289">
        <v>0</v>
      </c>
      <c r="C580" s="289">
        <v>6</v>
      </c>
      <c r="D580" s="289">
        <v>6</v>
      </c>
      <c r="E580" s="290">
        <f t="shared" si="9"/>
        <v>100</v>
      </c>
    </row>
    <row r="581" ht="20.1" customHeight="1" spans="1:5">
      <c r="A581" s="291" t="s">
        <v>44</v>
      </c>
      <c r="B581" s="289">
        <v>0</v>
      </c>
      <c r="C581" s="289">
        <v>0</v>
      </c>
      <c r="D581" s="289">
        <v>0</v>
      </c>
      <c r="E581" s="290"/>
    </row>
    <row r="582" ht="20.1" customHeight="1" spans="1:5">
      <c r="A582" s="291" t="s">
        <v>432</v>
      </c>
      <c r="B582" s="289">
        <v>0</v>
      </c>
      <c r="C582" s="289">
        <v>0</v>
      </c>
      <c r="D582" s="289">
        <v>0</v>
      </c>
      <c r="E582" s="290"/>
    </row>
    <row r="583" ht="20.1" customHeight="1" spans="1:5">
      <c r="A583" s="291" t="s">
        <v>433</v>
      </c>
      <c r="B583" s="289">
        <v>0</v>
      </c>
      <c r="C583" s="289">
        <v>14</v>
      </c>
      <c r="D583" s="289">
        <v>14</v>
      </c>
      <c r="E583" s="290">
        <f t="shared" si="9"/>
        <v>100</v>
      </c>
    </row>
    <row r="584" ht="20.1" customHeight="1" spans="1:5">
      <c r="A584" s="291" t="s">
        <v>434</v>
      </c>
      <c r="B584" s="289">
        <v>0</v>
      </c>
      <c r="C584" s="289">
        <v>0</v>
      </c>
      <c r="D584" s="289">
        <v>0</v>
      </c>
      <c r="E584" s="290"/>
    </row>
    <row r="585" ht="20.1" customHeight="1" spans="1:5">
      <c r="A585" s="291" t="s">
        <v>435</v>
      </c>
      <c r="B585" s="289">
        <v>71</v>
      </c>
      <c r="C585" s="289">
        <v>556</v>
      </c>
      <c r="D585" s="289">
        <v>556</v>
      </c>
      <c r="E585" s="290">
        <f t="shared" si="9"/>
        <v>100</v>
      </c>
    </row>
    <row r="586" ht="20.1" customHeight="1" spans="1:5">
      <c r="A586" s="286" t="s">
        <v>436</v>
      </c>
      <c r="B586" s="289">
        <f>B587</f>
        <v>0</v>
      </c>
      <c r="C586" s="289">
        <f>C587</f>
        <v>0</v>
      </c>
      <c r="D586" s="289">
        <f>D587</f>
        <v>0</v>
      </c>
      <c r="E586" s="290"/>
    </row>
    <row r="587" ht="20.1" customHeight="1" spans="1:5">
      <c r="A587" s="291" t="s">
        <v>437</v>
      </c>
      <c r="B587" s="289">
        <v>0</v>
      </c>
      <c r="C587" s="289">
        <v>0</v>
      </c>
      <c r="D587" s="289">
        <v>0</v>
      </c>
      <c r="E587" s="290"/>
    </row>
    <row r="588" ht="20.1" customHeight="1" spans="1:5">
      <c r="A588" s="286" t="s">
        <v>438</v>
      </c>
      <c r="B588" s="289">
        <f>SUM(B589:B595)</f>
        <v>14113</v>
      </c>
      <c r="C588" s="289">
        <f>SUM(C589:C595)</f>
        <v>14459</v>
      </c>
      <c r="D588" s="289">
        <f>SUM(D589:D595)</f>
        <v>14459</v>
      </c>
      <c r="E588" s="290">
        <f t="shared" si="9"/>
        <v>100</v>
      </c>
    </row>
    <row r="589" ht="20.1" customHeight="1" spans="1:5">
      <c r="A589" s="291" t="s">
        <v>439</v>
      </c>
      <c r="B589" s="289">
        <v>114</v>
      </c>
      <c r="C589" s="289">
        <v>769</v>
      </c>
      <c r="D589" s="289">
        <v>769</v>
      </c>
      <c r="E589" s="290">
        <f t="shared" si="9"/>
        <v>100</v>
      </c>
    </row>
    <row r="590" ht="20.1" customHeight="1" spans="1:5">
      <c r="A590" s="291" t="s">
        <v>440</v>
      </c>
      <c r="B590" s="289">
        <v>174</v>
      </c>
      <c r="C590" s="289">
        <v>1039</v>
      </c>
      <c r="D590" s="289">
        <v>1039</v>
      </c>
      <c r="E590" s="290">
        <f t="shared" ref="E590:E653" si="10">D590/C590*100</f>
        <v>100</v>
      </c>
    </row>
    <row r="591" ht="20.1" customHeight="1" spans="1:5">
      <c r="A591" s="291" t="s">
        <v>441</v>
      </c>
      <c r="B591" s="289">
        <v>0</v>
      </c>
      <c r="C591" s="289">
        <v>0</v>
      </c>
      <c r="D591" s="289">
        <v>0</v>
      </c>
      <c r="E591" s="290"/>
    </row>
    <row r="592" ht="20.1" customHeight="1" spans="1:5">
      <c r="A592" s="291" t="s">
        <v>442</v>
      </c>
      <c r="B592" s="289">
        <v>13825</v>
      </c>
      <c r="C592" s="289">
        <v>12330</v>
      </c>
      <c r="D592" s="289">
        <v>12330</v>
      </c>
      <c r="E592" s="290">
        <f t="shared" si="10"/>
        <v>100</v>
      </c>
    </row>
    <row r="593" ht="20.1" customHeight="1" spans="1:5">
      <c r="A593" s="291" t="s">
        <v>443</v>
      </c>
      <c r="B593" s="289">
        <v>0</v>
      </c>
      <c r="C593" s="289">
        <v>0</v>
      </c>
      <c r="D593" s="289">
        <v>0</v>
      </c>
      <c r="E593" s="290"/>
    </row>
    <row r="594" ht="20.1" customHeight="1" spans="1:5">
      <c r="A594" s="291" t="s">
        <v>444</v>
      </c>
      <c r="B594" s="289">
        <v>0</v>
      </c>
      <c r="C594" s="289">
        <v>17</v>
      </c>
      <c r="D594" s="289">
        <v>17</v>
      </c>
      <c r="E594" s="290">
        <f t="shared" si="10"/>
        <v>100</v>
      </c>
    </row>
    <row r="595" ht="20.1" customHeight="1" spans="1:5">
      <c r="A595" s="291" t="s">
        <v>445</v>
      </c>
      <c r="B595" s="289">
        <v>0</v>
      </c>
      <c r="C595" s="289">
        <v>304</v>
      </c>
      <c r="D595" s="289">
        <v>304</v>
      </c>
      <c r="E595" s="290">
        <f t="shared" si="10"/>
        <v>100</v>
      </c>
    </row>
    <row r="596" ht="20.1" customHeight="1" spans="1:5">
      <c r="A596" s="286" t="s">
        <v>446</v>
      </c>
      <c r="B596" s="289">
        <f>SUM(B597:B599)</f>
        <v>0</v>
      </c>
      <c r="C596" s="289">
        <f>SUM(C597:C599)</f>
        <v>37</v>
      </c>
      <c r="D596" s="289">
        <f>SUM(D597:D599)</f>
        <v>37</v>
      </c>
      <c r="E596" s="290">
        <f t="shared" si="10"/>
        <v>100</v>
      </c>
    </row>
    <row r="597" ht="20.1" customHeight="1" spans="1:5">
      <c r="A597" s="291" t="s">
        <v>447</v>
      </c>
      <c r="B597" s="289">
        <v>0</v>
      </c>
      <c r="C597" s="289">
        <v>0</v>
      </c>
      <c r="D597" s="289">
        <v>0</v>
      </c>
      <c r="E597" s="290"/>
    </row>
    <row r="598" ht="20.1" customHeight="1" spans="1:5">
      <c r="A598" s="291" t="s">
        <v>448</v>
      </c>
      <c r="B598" s="289">
        <v>0</v>
      </c>
      <c r="C598" s="289">
        <v>0</v>
      </c>
      <c r="D598" s="289">
        <v>0</v>
      </c>
      <c r="E598" s="290"/>
    </row>
    <row r="599" ht="20.1" customHeight="1" spans="1:5">
      <c r="A599" s="291" t="s">
        <v>449</v>
      </c>
      <c r="B599" s="289">
        <v>0</v>
      </c>
      <c r="C599" s="289">
        <v>37</v>
      </c>
      <c r="D599" s="289">
        <v>37</v>
      </c>
      <c r="E599" s="290">
        <f t="shared" si="10"/>
        <v>100</v>
      </c>
    </row>
    <row r="600" ht="20.1" customHeight="1" spans="1:5">
      <c r="A600" s="286" t="s">
        <v>450</v>
      </c>
      <c r="B600" s="289">
        <f>SUM(B601:B609)</f>
        <v>2955</v>
      </c>
      <c r="C600" s="289">
        <f>SUM(C601:C609)</f>
        <v>3443</v>
      </c>
      <c r="D600" s="289">
        <f>SUM(D601:D609)</f>
        <v>3443</v>
      </c>
      <c r="E600" s="290">
        <f t="shared" si="10"/>
        <v>100</v>
      </c>
    </row>
    <row r="601" ht="20.1" customHeight="1" spans="1:5">
      <c r="A601" s="291" t="s">
        <v>451</v>
      </c>
      <c r="B601" s="289">
        <v>0</v>
      </c>
      <c r="C601" s="289">
        <v>0</v>
      </c>
      <c r="D601" s="289">
        <v>0</v>
      </c>
      <c r="E601" s="290"/>
    </row>
    <row r="602" ht="20.1" customHeight="1" spans="1:5">
      <c r="A602" s="291" t="s">
        <v>452</v>
      </c>
      <c r="B602" s="289">
        <v>0</v>
      </c>
      <c r="C602" s="289">
        <v>0</v>
      </c>
      <c r="D602" s="289">
        <v>0</v>
      </c>
      <c r="E602" s="290"/>
    </row>
    <row r="603" ht="20.1" customHeight="1" spans="1:5">
      <c r="A603" s="291" t="s">
        <v>453</v>
      </c>
      <c r="B603" s="289">
        <v>0</v>
      </c>
      <c r="C603" s="289">
        <v>0</v>
      </c>
      <c r="D603" s="289">
        <v>0</v>
      </c>
      <c r="E603" s="290"/>
    </row>
    <row r="604" ht="20.1" customHeight="1" spans="1:5">
      <c r="A604" s="291" t="s">
        <v>454</v>
      </c>
      <c r="B604" s="289">
        <v>0</v>
      </c>
      <c r="C604" s="289">
        <v>0</v>
      </c>
      <c r="D604" s="289">
        <v>0</v>
      </c>
      <c r="E604" s="290"/>
    </row>
    <row r="605" ht="20.1" customHeight="1" spans="1:5">
      <c r="A605" s="291" t="s">
        <v>455</v>
      </c>
      <c r="B605" s="289">
        <v>0</v>
      </c>
      <c r="C605" s="289">
        <v>0</v>
      </c>
      <c r="D605" s="289">
        <v>0</v>
      </c>
      <c r="E605" s="290"/>
    </row>
    <row r="606" ht="20.1" customHeight="1" spans="1:5">
      <c r="A606" s="291" t="s">
        <v>456</v>
      </c>
      <c r="B606" s="289">
        <v>0</v>
      </c>
      <c r="C606" s="289">
        <v>0</v>
      </c>
      <c r="D606" s="289">
        <v>0</v>
      </c>
      <c r="E606" s="290"/>
    </row>
    <row r="607" ht="20.1" customHeight="1" spans="1:5">
      <c r="A607" s="291" t="s">
        <v>457</v>
      </c>
      <c r="B607" s="289">
        <v>0</v>
      </c>
      <c r="C607" s="289">
        <v>0</v>
      </c>
      <c r="D607" s="289">
        <v>0</v>
      </c>
      <c r="E607" s="290"/>
    </row>
    <row r="608" ht="20.1" customHeight="1" spans="1:5">
      <c r="A608" s="291" t="s">
        <v>458</v>
      </c>
      <c r="B608" s="289">
        <v>0</v>
      </c>
      <c r="C608" s="289">
        <v>0</v>
      </c>
      <c r="D608" s="289">
        <v>0</v>
      </c>
      <c r="E608" s="290"/>
    </row>
    <row r="609" ht="20.1" customHeight="1" spans="1:5">
      <c r="A609" s="291" t="s">
        <v>459</v>
      </c>
      <c r="B609" s="289">
        <v>2955</v>
      </c>
      <c r="C609" s="289">
        <v>3443</v>
      </c>
      <c r="D609" s="289">
        <v>3443</v>
      </c>
      <c r="E609" s="290">
        <f t="shared" si="10"/>
        <v>100</v>
      </c>
    </row>
    <row r="610" ht="20.1" customHeight="1" spans="1:5">
      <c r="A610" s="286" t="s">
        <v>460</v>
      </c>
      <c r="B610" s="289">
        <f>SUM(B611:B617)</f>
        <v>3321</v>
      </c>
      <c r="C610" s="289">
        <f>SUM(C611:C617)</f>
        <v>5007</v>
      </c>
      <c r="D610" s="289">
        <f>SUM(D611:D617)</f>
        <v>5007</v>
      </c>
      <c r="E610" s="290">
        <f t="shared" si="10"/>
        <v>100</v>
      </c>
    </row>
    <row r="611" ht="20.1" customHeight="1" spans="1:5">
      <c r="A611" s="291" t="s">
        <v>461</v>
      </c>
      <c r="B611" s="289">
        <v>0</v>
      </c>
      <c r="C611" s="289">
        <v>457</v>
      </c>
      <c r="D611" s="289">
        <v>457</v>
      </c>
      <c r="E611" s="290">
        <f t="shared" si="10"/>
        <v>100</v>
      </c>
    </row>
    <row r="612" ht="20.1" customHeight="1" spans="1:5">
      <c r="A612" s="291" t="s">
        <v>462</v>
      </c>
      <c r="B612" s="289">
        <v>0</v>
      </c>
      <c r="C612" s="289">
        <v>0</v>
      </c>
      <c r="D612" s="289">
        <v>0</v>
      </c>
      <c r="E612" s="290"/>
    </row>
    <row r="613" ht="20.1" customHeight="1" spans="1:5">
      <c r="A613" s="291" t="s">
        <v>463</v>
      </c>
      <c r="B613" s="289">
        <v>0</v>
      </c>
      <c r="C613" s="289">
        <v>0</v>
      </c>
      <c r="D613" s="289">
        <v>0</v>
      </c>
      <c r="E613" s="290"/>
    </row>
    <row r="614" ht="20.1" customHeight="1" spans="1:5">
      <c r="A614" s="291" t="s">
        <v>464</v>
      </c>
      <c r="B614" s="289">
        <v>39</v>
      </c>
      <c r="C614" s="289">
        <v>115</v>
      </c>
      <c r="D614" s="289">
        <v>115</v>
      </c>
      <c r="E614" s="290">
        <f t="shared" si="10"/>
        <v>100</v>
      </c>
    </row>
    <row r="615" ht="20.1" customHeight="1" spans="1:5">
      <c r="A615" s="291" t="s">
        <v>465</v>
      </c>
      <c r="B615" s="289">
        <v>86</v>
      </c>
      <c r="C615" s="289">
        <v>628</v>
      </c>
      <c r="D615" s="289">
        <v>628</v>
      </c>
      <c r="E615" s="290">
        <f t="shared" si="10"/>
        <v>100</v>
      </c>
    </row>
    <row r="616" ht="20.1" customHeight="1" spans="1:5">
      <c r="A616" s="291" t="s">
        <v>466</v>
      </c>
      <c r="B616" s="289">
        <v>0</v>
      </c>
      <c r="C616" s="289">
        <v>0</v>
      </c>
      <c r="D616" s="289">
        <v>0</v>
      </c>
      <c r="E616" s="290"/>
    </row>
    <row r="617" ht="20.1" customHeight="1" spans="1:5">
      <c r="A617" s="291" t="s">
        <v>467</v>
      </c>
      <c r="B617" s="289">
        <v>3196</v>
      </c>
      <c r="C617" s="289">
        <v>3807</v>
      </c>
      <c r="D617" s="289">
        <v>3807</v>
      </c>
      <c r="E617" s="290">
        <f t="shared" si="10"/>
        <v>100</v>
      </c>
    </row>
    <row r="618" ht="20.1" customHeight="1" spans="1:5">
      <c r="A618" s="286" t="s">
        <v>468</v>
      </c>
      <c r="B618" s="289">
        <f>SUM(B619:B624)</f>
        <v>0</v>
      </c>
      <c r="C618" s="289">
        <f>SUM(C619:C624)</f>
        <v>1056</v>
      </c>
      <c r="D618" s="289">
        <f>SUM(D619:D624)</f>
        <v>1056</v>
      </c>
      <c r="E618" s="290">
        <f t="shared" si="10"/>
        <v>100</v>
      </c>
    </row>
    <row r="619" ht="20.1" customHeight="1" spans="1:5">
      <c r="A619" s="291" t="s">
        <v>469</v>
      </c>
      <c r="B619" s="289">
        <v>0</v>
      </c>
      <c r="C619" s="289">
        <v>637</v>
      </c>
      <c r="D619" s="289">
        <v>637</v>
      </c>
      <c r="E619" s="290">
        <f t="shared" si="10"/>
        <v>100</v>
      </c>
    </row>
    <row r="620" ht="20.1" customHeight="1" spans="1:5">
      <c r="A620" s="291" t="s">
        <v>470</v>
      </c>
      <c r="B620" s="289">
        <v>0</v>
      </c>
      <c r="C620" s="289">
        <v>71</v>
      </c>
      <c r="D620" s="289">
        <v>71</v>
      </c>
      <c r="E620" s="290">
        <f t="shared" si="10"/>
        <v>100</v>
      </c>
    </row>
    <row r="621" ht="20.1" customHeight="1" spans="1:5">
      <c r="A621" s="291" t="s">
        <v>471</v>
      </c>
      <c r="B621" s="289">
        <v>0</v>
      </c>
      <c r="C621" s="289">
        <v>77</v>
      </c>
      <c r="D621" s="289">
        <v>77</v>
      </c>
      <c r="E621" s="290">
        <f t="shared" si="10"/>
        <v>100</v>
      </c>
    </row>
    <row r="622" ht="20.1" customHeight="1" spans="1:5">
      <c r="A622" s="291" t="s">
        <v>472</v>
      </c>
      <c r="B622" s="289">
        <v>0</v>
      </c>
      <c r="C622" s="289">
        <v>0</v>
      </c>
      <c r="D622" s="289">
        <v>0</v>
      </c>
      <c r="E622" s="290"/>
    </row>
    <row r="623" ht="20.1" customHeight="1" spans="1:5">
      <c r="A623" s="291" t="s">
        <v>473</v>
      </c>
      <c r="B623" s="289">
        <v>0</v>
      </c>
      <c r="C623" s="289">
        <v>246</v>
      </c>
      <c r="D623" s="289">
        <v>246</v>
      </c>
      <c r="E623" s="290">
        <f t="shared" si="10"/>
        <v>100</v>
      </c>
    </row>
    <row r="624" ht="20.1" customHeight="1" spans="1:5">
      <c r="A624" s="291" t="s">
        <v>474</v>
      </c>
      <c r="B624" s="289">
        <v>0</v>
      </c>
      <c r="C624" s="289">
        <v>25</v>
      </c>
      <c r="D624" s="289">
        <v>25</v>
      </c>
      <c r="E624" s="290">
        <f t="shared" si="10"/>
        <v>100</v>
      </c>
    </row>
    <row r="625" ht="20.1" customHeight="1" spans="1:5">
      <c r="A625" s="286" t="s">
        <v>475</v>
      </c>
      <c r="B625" s="289">
        <f>SUM(B626:B632)</f>
        <v>242</v>
      </c>
      <c r="C625" s="289">
        <f>SUM(C626:C632)</f>
        <v>1798</v>
      </c>
      <c r="D625" s="289">
        <f>SUM(D626:D632)</f>
        <v>1798</v>
      </c>
      <c r="E625" s="290">
        <f t="shared" si="10"/>
        <v>100</v>
      </c>
    </row>
    <row r="626" ht="20.1" customHeight="1" spans="1:5">
      <c r="A626" s="291" t="s">
        <v>476</v>
      </c>
      <c r="B626" s="289">
        <v>148</v>
      </c>
      <c r="C626" s="289">
        <v>102</v>
      </c>
      <c r="D626" s="289">
        <v>102</v>
      </c>
      <c r="E626" s="290">
        <f t="shared" si="10"/>
        <v>100</v>
      </c>
    </row>
    <row r="627" ht="20.1" customHeight="1" spans="1:5">
      <c r="A627" s="291" t="s">
        <v>477</v>
      </c>
      <c r="B627" s="289">
        <v>0</v>
      </c>
      <c r="C627" s="289">
        <v>1272</v>
      </c>
      <c r="D627" s="289">
        <v>1272</v>
      </c>
      <c r="E627" s="290">
        <f t="shared" si="10"/>
        <v>100</v>
      </c>
    </row>
    <row r="628" ht="20.1" customHeight="1" spans="1:5">
      <c r="A628" s="291" t="s">
        <v>478</v>
      </c>
      <c r="B628" s="289">
        <v>0</v>
      </c>
      <c r="C628" s="289">
        <v>0</v>
      </c>
      <c r="D628" s="289">
        <v>0</v>
      </c>
      <c r="E628" s="290"/>
    </row>
    <row r="629" ht="20.1" customHeight="1" spans="1:5">
      <c r="A629" s="291" t="s">
        <v>479</v>
      </c>
      <c r="B629" s="289">
        <v>33</v>
      </c>
      <c r="C629" s="289">
        <v>56</v>
      </c>
      <c r="D629" s="289">
        <v>56</v>
      </c>
      <c r="E629" s="290">
        <f t="shared" si="10"/>
        <v>100</v>
      </c>
    </row>
    <row r="630" ht="20.1" customHeight="1" spans="1:5">
      <c r="A630" s="291" t="s">
        <v>480</v>
      </c>
      <c r="B630" s="289">
        <v>61</v>
      </c>
      <c r="C630" s="289">
        <v>55</v>
      </c>
      <c r="D630" s="289">
        <v>55</v>
      </c>
      <c r="E630" s="290">
        <f t="shared" si="10"/>
        <v>100</v>
      </c>
    </row>
    <row r="631" ht="20.1" customHeight="1" spans="1:5">
      <c r="A631" s="291" t="s">
        <v>481</v>
      </c>
      <c r="B631" s="289">
        <v>0</v>
      </c>
      <c r="C631" s="289">
        <v>272</v>
      </c>
      <c r="D631" s="289">
        <v>272</v>
      </c>
      <c r="E631" s="290">
        <f t="shared" si="10"/>
        <v>100</v>
      </c>
    </row>
    <row r="632" ht="20.1" customHeight="1" spans="1:5">
      <c r="A632" s="291" t="s">
        <v>482</v>
      </c>
      <c r="B632" s="289">
        <v>0</v>
      </c>
      <c r="C632" s="289">
        <v>41</v>
      </c>
      <c r="D632" s="289">
        <v>41</v>
      </c>
      <c r="E632" s="290">
        <f t="shared" si="10"/>
        <v>100</v>
      </c>
    </row>
    <row r="633" ht="20.1" customHeight="1" spans="1:5">
      <c r="A633" s="286" t="s">
        <v>483</v>
      </c>
      <c r="B633" s="289">
        <f>SUM(B634:B641)</f>
        <v>909</v>
      </c>
      <c r="C633" s="289">
        <f>SUM(C634:C641)</f>
        <v>2476</v>
      </c>
      <c r="D633" s="289">
        <f>SUM(D634:D641)</f>
        <v>2476</v>
      </c>
      <c r="E633" s="290">
        <f t="shared" si="10"/>
        <v>100</v>
      </c>
    </row>
    <row r="634" ht="20.1" customHeight="1" spans="1:5">
      <c r="A634" s="291" t="s">
        <v>42</v>
      </c>
      <c r="B634" s="289">
        <v>109</v>
      </c>
      <c r="C634" s="289">
        <v>147</v>
      </c>
      <c r="D634" s="289">
        <v>147</v>
      </c>
      <c r="E634" s="290">
        <f t="shared" si="10"/>
        <v>100</v>
      </c>
    </row>
    <row r="635" ht="20.1" customHeight="1" spans="1:5">
      <c r="A635" s="291" t="s">
        <v>43</v>
      </c>
      <c r="B635" s="289">
        <v>0</v>
      </c>
      <c r="C635" s="289">
        <v>8</v>
      </c>
      <c r="D635" s="289">
        <v>8</v>
      </c>
      <c r="E635" s="290">
        <f t="shared" si="10"/>
        <v>100</v>
      </c>
    </row>
    <row r="636" ht="20.1" customHeight="1" spans="1:5">
      <c r="A636" s="291" t="s">
        <v>44</v>
      </c>
      <c r="B636" s="289">
        <v>0</v>
      </c>
      <c r="C636" s="289">
        <v>0</v>
      </c>
      <c r="D636" s="289">
        <v>0</v>
      </c>
      <c r="E636" s="290"/>
    </row>
    <row r="637" ht="20.1" customHeight="1" spans="1:5">
      <c r="A637" s="291" t="s">
        <v>484</v>
      </c>
      <c r="B637" s="289">
        <v>0</v>
      </c>
      <c r="C637" s="289">
        <v>0</v>
      </c>
      <c r="D637" s="289">
        <v>0</v>
      </c>
      <c r="E637" s="290"/>
    </row>
    <row r="638" ht="20.1" customHeight="1" spans="1:5">
      <c r="A638" s="291" t="s">
        <v>485</v>
      </c>
      <c r="B638" s="289">
        <v>0</v>
      </c>
      <c r="C638" s="289">
        <v>79</v>
      </c>
      <c r="D638" s="289">
        <v>79</v>
      </c>
      <c r="E638" s="290">
        <f t="shared" si="10"/>
        <v>100</v>
      </c>
    </row>
    <row r="639" ht="20.1" customHeight="1" spans="1:5">
      <c r="A639" s="291" t="s">
        <v>486</v>
      </c>
      <c r="B639" s="289">
        <v>0</v>
      </c>
      <c r="C639" s="289">
        <v>0</v>
      </c>
      <c r="D639" s="289">
        <v>0</v>
      </c>
      <c r="E639" s="290"/>
    </row>
    <row r="640" ht="20.1" customHeight="1" spans="1:5">
      <c r="A640" s="291" t="s">
        <v>487</v>
      </c>
      <c r="B640" s="289">
        <v>500</v>
      </c>
      <c r="C640" s="289">
        <v>1898</v>
      </c>
      <c r="D640" s="289">
        <v>1898</v>
      </c>
      <c r="E640" s="290">
        <f t="shared" si="10"/>
        <v>100</v>
      </c>
    </row>
    <row r="641" ht="20.1" customHeight="1" spans="1:5">
      <c r="A641" s="291" t="s">
        <v>488</v>
      </c>
      <c r="B641" s="289">
        <v>300</v>
      </c>
      <c r="C641" s="289">
        <v>344</v>
      </c>
      <c r="D641" s="289">
        <v>344</v>
      </c>
      <c r="E641" s="290">
        <f t="shared" si="10"/>
        <v>100</v>
      </c>
    </row>
    <row r="642" ht="20.1" customHeight="1" spans="1:5">
      <c r="A642" s="286" t="s">
        <v>489</v>
      </c>
      <c r="B642" s="289">
        <f>SUM(B643:B646)</f>
        <v>51</v>
      </c>
      <c r="C642" s="289">
        <f>SUM(C643:C646)</f>
        <v>77</v>
      </c>
      <c r="D642" s="289">
        <f>SUM(D643:D646)</f>
        <v>77</v>
      </c>
      <c r="E642" s="290">
        <f t="shared" si="10"/>
        <v>100</v>
      </c>
    </row>
    <row r="643" ht="20.1" customHeight="1" spans="1:5">
      <c r="A643" s="291" t="s">
        <v>42</v>
      </c>
      <c r="B643" s="289">
        <v>51</v>
      </c>
      <c r="C643" s="289">
        <v>70</v>
      </c>
      <c r="D643" s="289">
        <v>70</v>
      </c>
      <c r="E643" s="290">
        <f t="shared" si="10"/>
        <v>100</v>
      </c>
    </row>
    <row r="644" ht="20.1" customHeight="1" spans="1:5">
      <c r="A644" s="291" t="s">
        <v>43</v>
      </c>
      <c r="B644" s="289">
        <v>0</v>
      </c>
      <c r="C644" s="289">
        <v>0</v>
      </c>
      <c r="D644" s="289">
        <v>0</v>
      </c>
      <c r="E644" s="290"/>
    </row>
    <row r="645" ht="20.1" customHeight="1" spans="1:5">
      <c r="A645" s="291" t="s">
        <v>44</v>
      </c>
      <c r="B645" s="289">
        <v>0</v>
      </c>
      <c r="C645" s="289">
        <v>0</v>
      </c>
      <c r="D645" s="289">
        <v>0</v>
      </c>
      <c r="E645" s="290"/>
    </row>
    <row r="646" ht="20.1" customHeight="1" spans="1:5">
      <c r="A646" s="291" t="s">
        <v>490</v>
      </c>
      <c r="B646" s="289">
        <v>0</v>
      </c>
      <c r="C646" s="289">
        <v>7</v>
      </c>
      <c r="D646" s="289">
        <v>7</v>
      </c>
      <c r="E646" s="290">
        <f t="shared" si="10"/>
        <v>100</v>
      </c>
    </row>
    <row r="647" ht="20.1" customHeight="1" spans="1:5">
      <c r="A647" s="286" t="s">
        <v>491</v>
      </c>
      <c r="B647" s="289">
        <f>SUM(B648:B649)</f>
        <v>14959</v>
      </c>
      <c r="C647" s="289">
        <f>SUM(C648:C649)</f>
        <v>11989</v>
      </c>
      <c r="D647" s="289">
        <f>SUM(D648:D649)</f>
        <v>11989</v>
      </c>
      <c r="E647" s="290">
        <f t="shared" si="10"/>
        <v>100</v>
      </c>
    </row>
    <row r="648" ht="20.1" customHeight="1" spans="1:5">
      <c r="A648" s="291" t="s">
        <v>492</v>
      </c>
      <c r="B648" s="289">
        <v>1405</v>
      </c>
      <c r="C648" s="289">
        <v>1267</v>
      </c>
      <c r="D648" s="289">
        <v>1267</v>
      </c>
      <c r="E648" s="290">
        <f t="shared" si="10"/>
        <v>100</v>
      </c>
    </row>
    <row r="649" ht="20.1" customHeight="1" spans="1:5">
      <c r="A649" s="291" t="s">
        <v>493</v>
      </c>
      <c r="B649" s="289">
        <v>13554</v>
      </c>
      <c r="C649" s="289">
        <v>10722</v>
      </c>
      <c r="D649" s="289">
        <v>10722</v>
      </c>
      <c r="E649" s="290">
        <f t="shared" si="10"/>
        <v>100</v>
      </c>
    </row>
    <row r="650" ht="20.1" customHeight="1" spans="1:5">
      <c r="A650" s="286" t="s">
        <v>494</v>
      </c>
      <c r="B650" s="289">
        <f>SUM(B651:B652)</f>
        <v>233</v>
      </c>
      <c r="C650" s="289">
        <f>SUM(C651:C652)</f>
        <v>1018</v>
      </c>
      <c r="D650" s="289">
        <f>SUM(D651:D652)</f>
        <v>1018</v>
      </c>
      <c r="E650" s="290">
        <f t="shared" si="10"/>
        <v>100</v>
      </c>
    </row>
    <row r="651" ht="20.1" customHeight="1" spans="1:5">
      <c r="A651" s="291" t="s">
        <v>495</v>
      </c>
      <c r="B651" s="289">
        <v>200</v>
      </c>
      <c r="C651" s="289">
        <v>918</v>
      </c>
      <c r="D651" s="289">
        <v>918</v>
      </c>
      <c r="E651" s="290">
        <f t="shared" si="10"/>
        <v>100</v>
      </c>
    </row>
    <row r="652" ht="20.1" customHeight="1" spans="1:5">
      <c r="A652" s="291" t="s">
        <v>496</v>
      </c>
      <c r="B652" s="289">
        <v>33</v>
      </c>
      <c r="C652" s="289">
        <v>100</v>
      </c>
      <c r="D652" s="289">
        <v>100</v>
      </c>
      <c r="E652" s="290">
        <f t="shared" si="10"/>
        <v>100</v>
      </c>
    </row>
    <row r="653" ht="20.1" customHeight="1" spans="1:5">
      <c r="A653" s="286" t="s">
        <v>497</v>
      </c>
      <c r="B653" s="289">
        <f>SUM(B654:B655)</f>
        <v>1820</v>
      </c>
      <c r="C653" s="289">
        <f>SUM(C654:C655)</f>
        <v>2363</v>
      </c>
      <c r="D653" s="289">
        <f>SUM(D654:D655)</f>
        <v>2363</v>
      </c>
      <c r="E653" s="290">
        <f t="shared" si="10"/>
        <v>100</v>
      </c>
    </row>
    <row r="654" ht="20.1" customHeight="1" spans="1:5">
      <c r="A654" s="291" t="s">
        <v>498</v>
      </c>
      <c r="B654" s="289">
        <v>1820</v>
      </c>
      <c r="C654" s="289">
        <v>300</v>
      </c>
      <c r="D654" s="289">
        <v>300</v>
      </c>
      <c r="E654" s="290">
        <f t="shared" ref="E654:E717" si="11">D654/C654*100</f>
        <v>100</v>
      </c>
    </row>
    <row r="655" ht="20.1" customHeight="1" spans="1:5">
      <c r="A655" s="291" t="s">
        <v>499</v>
      </c>
      <c r="B655" s="289">
        <v>0</v>
      </c>
      <c r="C655" s="289">
        <v>2063</v>
      </c>
      <c r="D655" s="289">
        <v>2063</v>
      </c>
      <c r="E655" s="290">
        <f t="shared" si="11"/>
        <v>100</v>
      </c>
    </row>
    <row r="656" ht="20.1" customHeight="1" spans="1:5">
      <c r="A656" s="286" t="s">
        <v>500</v>
      </c>
      <c r="B656" s="289">
        <f>SUM(B657:B658)</f>
        <v>0</v>
      </c>
      <c r="C656" s="289">
        <f>SUM(C657:C658)</f>
        <v>0</v>
      </c>
      <c r="D656" s="289">
        <f>SUM(D657:D658)</f>
        <v>0</v>
      </c>
      <c r="E656" s="290"/>
    </row>
    <row r="657" ht="20.1" customHeight="1" spans="1:5">
      <c r="A657" s="291" t="s">
        <v>501</v>
      </c>
      <c r="B657" s="289">
        <v>0</v>
      </c>
      <c r="C657" s="289">
        <v>0</v>
      </c>
      <c r="D657" s="289">
        <v>0</v>
      </c>
      <c r="E657" s="290"/>
    </row>
    <row r="658" ht="20.1" customHeight="1" spans="1:5">
      <c r="A658" s="291" t="s">
        <v>502</v>
      </c>
      <c r="B658" s="289">
        <v>0</v>
      </c>
      <c r="C658" s="289">
        <v>0</v>
      </c>
      <c r="D658" s="289">
        <v>0</v>
      </c>
      <c r="E658" s="290"/>
    </row>
    <row r="659" ht="20.1" customHeight="1" spans="1:5">
      <c r="A659" s="286" t="s">
        <v>503</v>
      </c>
      <c r="B659" s="289">
        <f>SUM(B660:B661)</f>
        <v>0</v>
      </c>
      <c r="C659" s="289">
        <f>SUM(C660:C661)</f>
        <v>313</v>
      </c>
      <c r="D659" s="289">
        <f>SUM(D660:D661)</f>
        <v>313</v>
      </c>
      <c r="E659" s="290">
        <f t="shared" si="11"/>
        <v>100</v>
      </c>
    </row>
    <row r="660" ht="20.1" customHeight="1" spans="1:5">
      <c r="A660" s="291" t="s">
        <v>504</v>
      </c>
      <c r="B660" s="289">
        <v>0</v>
      </c>
      <c r="C660" s="289">
        <v>0</v>
      </c>
      <c r="D660" s="289">
        <v>0</v>
      </c>
      <c r="E660" s="290"/>
    </row>
    <row r="661" ht="20.1" customHeight="1" spans="1:5">
      <c r="A661" s="291" t="s">
        <v>505</v>
      </c>
      <c r="B661" s="289">
        <v>0</v>
      </c>
      <c r="C661" s="289">
        <v>313</v>
      </c>
      <c r="D661" s="289">
        <v>313</v>
      </c>
      <c r="E661" s="290">
        <f t="shared" si="11"/>
        <v>100</v>
      </c>
    </row>
    <row r="662" ht="20.1" customHeight="1" spans="1:5">
      <c r="A662" s="286" t="s">
        <v>506</v>
      </c>
      <c r="B662" s="289">
        <f>SUM(B663:B665)</f>
        <v>12188</v>
      </c>
      <c r="C662" s="289">
        <f>SUM(C663:C665)</f>
        <v>10430</v>
      </c>
      <c r="D662" s="289">
        <f>SUM(D663:D665)</f>
        <v>10430</v>
      </c>
      <c r="E662" s="290">
        <f t="shared" si="11"/>
        <v>100</v>
      </c>
    </row>
    <row r="663" ht="20.1" customHeight="1" spans="1:5">
      <c r="A663" s="291" t="s">
        <v>507</v>
      </c>
      <c r="B663" s="289">
        <v>0</v>
      </c>
      <c r="C663" s="289">
        <v>0</v>
      </c>
      <c r="D663" s="289">
        <v>0</v>
      </c>
      <c r="E663" s="290"/>
    </row>
    <row r="664" ht="20.1" customHeight="1" spans="1:5">
      <c r="A664" s="291" t="s">
        <v>508</v>
      </c>
      <c r="B664" s="289">
        <v>12188</v>
      </c>
      <c r="C664" s="289">
        <v>10430</v>
      </c>
      <c r="D664" s="289">
        <v>10430</v>
      </c>
      <c r="E664" s="290">
        <f t="shared" si="11"/>
        <v>100</v>
      </c>
    </row>
    <row r="665" ht="20.1" customHeight="1" spans="1:5">
      <c r="A665" s="291" t="s">
        <v>509</v>
      </c>
      <c r="B665" s="289">
        <v>0</v>
      </c>
      <c r="C665" s="289">
        <v>0</v>
      </c>
      <c r="D665" s="289">
        <v>0</v>
      </c>
      <c r="E665" s="290"/>
    </row>
    <row r="666" ht="20.1" customHeight="1" spans="1:5">
      <c r="A666" s="286" t="s">
        <v>510</v>
      </c>
      <c r="B666" s="289">
        <f>SUM(B667:B670)</f>
        <v>0</v>
      </c>
      <c r="C666" s="289">
        <f>SUM(C667:C670)</f>
        <v>0</v>
      </c>
      <c r="D666" s="289">
        <f>SUM(D667:D670)</f>
        <v>0</v>
      </c>
      <c r="E666" s="290"/>
    </row>
    <row r="667" ht="20.1" customHeight="1" spans="1:5">
      <c r="A667" s="291" t="s">
        <v>511</v>
      </c>
      <c r="B667" s="289">
        <v>0</v>
      </c>
      <c r="C667" s="289">
        <v>0</v>
      </c>
      <c r="D667" s="289">
        <v>0</v>
      </c>
      <c r="E667" s="290"/>
    </row>
    <row r="668" ht="20.1" customHeight="1" spans="1:5">
      <c r="A668" s="291" t="s">
        <v>512</v>
      </c>
      <c r="B668" s="289">
        <v>0</v>
      </c>
      <c r="C668" s="289">
        <v>0</v>
      </c>
      <c r="D668" s="289">
        <v>0</v>
      </c>
      <c r="E668" s="290"/>
    </row>
    <row r="669" ht="20.1" customHeight="1" spans="1:5">
      <c r="A669" s="291" t="s">
        <v>513</v>
      </c>
      <c r="B669" s="289">
        <v>0</v>
      </c>
      <c r="C669" s="289">
        <v>0</v>
      </c>
      <c r="D669" s="289">
        <v>0</v>
      </c>
      <c r="E669" s="290"/>
    </row>
    <row r="670" ht="20.1" customHeight="1" spans="1:5">
      <c r="A670" s="291" t="s">
        <v>514</v>
      </c>
      <c r="B670" s="289">
        <v>0</v>
      </c>
      <c r="C670" s="289">
        <v>0</v>
      </c>
      <c r="D670" s="289">
        <v>0</v>
      </c>
      <c r="E670" s="290"/>
    </row>
    <row r="671" ht="20.1" customHeight="1" spans="1:5">
      <c r="A671" s="286" t="s">
        <v>515</v>
      </c>
      <c r="B671" s="289">
        <f>SUM(B672:B678)</f>
        <v>146</v>
      </c>
      <c r="C671" s="289">
        <f>SUM(C672:C678)</f>
        <v>1129</v>
      </c>
      <c r="D671" s="289">
        <f>SUM(D672:D678)</f>
        <v>1129</v>
      </c>
      <c r="E671" s="290">
        <f t="shared" si="11"/>
        <v>100</v>
      </c>
    </row>
    <row r="672" ht="20.1" customHeight="1" spans="1:5">
      <c r="A672" s="291" t="s">
        <v>42</v>
      </c>
      <c r="B672" s="289">
        <v>70</v>
      </c>
      <c r="C672" s="289">
        <v>93</v>
      </c>
      <c r="D672" s="289">
        <v>93</v>
      </c>
      <c r="E672" s="290">
        <f t="shared" si="11"/>
        <v>100</v>
      </c>
    </row>
    <row r="673" ht="20.1" customHeight="1" spans="1:5">
      <c r="A673" s="291" t="s">
        <v>43</v>
      </c>
      <c r="B673" s="289">
        <v>0</v>
      </c>
      <c r="C673" s="289">
        <v>528</v>
      </c>
      <c r="D673" s="289">
        <v>528</v>
      </c>
      <c r="E673" s="290">
        <f t="shared" si="11"/>
        <v>100</v>
      </c>
    </row>
    <row r="674" ht="20.1" customHeight="1" spans="1:5">
      <c r="A674" s="291" t="s">
        <v>44</v>
      </c>
      <c r="B674" s="289">
        <v>0</v>
      </c>
      <c r="C674" s="289">
        <v>0</v>
      </c>
      <c r="D674" s="289">
        <v>0</v>
      </c>
      <c r="E674" s="290"/>
    </row>
    <row r="675" ht="20.1" customHeight="1" spans="1:5">
      <c r="A675" s="291" t="s">
        <v>516</v>
      </c>
      <c r="B675" s="289">
        <v>0</v>
      </c>
      <c r="C675" s="289">
        <v>7</v>
      </c>
      <c r="D675" s="289">
        <v>7</v>
      </c>
      <c r="E675" s="290">
        <f t="shared" si="11"/>
        <v>100</v>
      </c>
    </row>
    <row r="676" ht="20.1" customHeight="1" spans="1:5">
      <c r="A676" s="291" t="s">
        <v>517</v>
      </c>
      <c r="B676" s="289">
        <v>0</v>
      </c>
      <c r="C676" s="289">
        <v>0</v>
      </c>
      <c r="D676" s="289">
        <v>0</v>
      </c>
      <c r="E676" s="290"/>
    </row>
    <row r="677" ht="20.1" customHeight="1" spans="1:5">
      <c r="A677" s="291" t="s">
        <v>51</v>
      </c>
      <c r="B677" s="289">
        <v>76</v>
      </c>
      <c r="C677" s="289">
        <v>98</v>
      </c>
      <c r="D677" s="289">
        <v>98</v>
      </c>
      <c r="E677" s="290">
        <f t="shared" si="11"/>
        <v>100</v>
      </c>
    </row>
    <row r="678" ht="20.1" customHeight="1" spans="1:5">
      <c r="A678" s="291" t="s">
        <v>518</v>
      </c>
      <c r="B678" s="289">
        <v>0</v>
      </c>
      <c r="C678" s="289">
        <v>403</v>
      </c>
      <c r="D678" s="289">
        <v>403</v>
      </c>
      <c r="E678" s="290">
        <f t="shared" si="11"/>
        <v>100</v>
      </c>
    </row>
    <row r="679" ht="20.1" customHeight="1" spans="1:5">
      <c r="A679" s="286" t="s">
        <v>519</v>
      </c>
      <c r="B679" s="289">
        <f>SUM(B680:B681)</f>
        <v>0</v>
      </c>
      <c r="C679" s="289">
        <f>SUM(C680:C681)</f>
        <v>140</v>
      </c>
      <c r="D679" s="289">
        <f>SUM(D680:D681)</f>
        <v>140</v>
      </c>
      <c r="E679" s="290">
        <f t="shared" si="11"/>
        <v>100</v>
      </c>
    </row>
    <row r="680" ht="20.1" customHeight="1" spans="1:5">
      <c r="A680" s="291" t="s">
        <v>520</v>
      </c>
      <c r="B680" s="289">
        <v>0</v>
      </c>
      <c r="C680" s="289">
        <v>140</v>
      </c>
      <c r="D680" s="289">
        <v>140</v>
      </c>
      <c r="E680" s="290">
        <f t="shared" si="11"/>
        <v>100</v>
      </c>
    </row>
    <row r="681" ht="20.1" customHeight="1" spans="1:5">
      <c r="A681" s="291" t="s">
        <v>521</v>
      </c>
      <c r="B681" s="289">
        <v>0</v>
      </c>
      <c r="C681" s="289">
        <v>0</v>
      </c>
      <c r="D681" s="289">
        <v>0</v>
      </c>
      <c r="E681" s="290"/>
    </row>
    <row r="682" ht="20.1" customHeight="1" spans="1:5">
      <c r="A682" s="286" t="s">
        <v>522</v>
      </c>
      <c r="B682" s="289">
        <f>B683</f>
        <v>0</v>
      </c>
      <c r="C682" s="289">
        <f>C683</f>
        <v>1232</v>
      </c>
      <c r="D682" s="289">
        <f>D683</f>
        <v>1232</v>
      </c>
      <c r="E682" s="290">
        <f t="shared" si="11"/>
        <v>100</v>
      </c>
    </row>
    <row r="683" ht="20.1" customHeight="1" spans="1:5">
      <c r="A683" s="291" t="s">
        <v>523</v>
      </c>
      <c r="B683" s="289">
        <v>0</v>
      </c>
      <c r="C683" s="289">
        <v>1232</v>
      </c>
      <c r="D683" s="289">
        <v>1232</v>
      </c>
      <c r="E683" s="290">
        <f t="shared" si="11"/>
        <v>100</v>
      </c>
    </row>
    <row r="684" ht="20.1" customHeight="1" spans="1:5">
      <c r="A684" s="286" t="s">
        <v>524</v>
      </c>
      <c r="B684" s="289">
        <f>B685+B690+B704+B708+B720+B723+B727+B732+B736+B740+B743+B752+B754</f>
        <v>22924</v>
      </c>
      <c r="C684" s="289">
        <f>C685+C690+C704+C708+C720+C723+C727+C732+C736+C740+C743+C752+C754</f>
        <v>35505</v>
      </c>
      <c r="D684" s="289">
        <f>D685+D690+D704+D708+D720+D723+D727+D732+D736+D740+D743+D752+D754</f>
        <v>35505</v>
      </c>
      <c r="E684" s="290">
        <f t="shared" si="11"/>
        <v>100</v>
      </c>
    </row>
    <row r="685" ht="20.1" customHeight="1" spans="1:5">
      <c r="A685" s="286" t="s">
        <v>525</v>
      </c>
      <c r="B685" s="289">
        <f>SUM(B686:B689)</f>
        <v>419</v>
      </c>
      <c r="C685" s="289">
        <f>SUM(C686:C689)</f>
        <v>911</v>
      </c>
      <c r="D685" s="289">
        <f>SUM(D686:D689)</f>
        <v>911</v>
      </c>
      <c r="E685" s="290">
        <f t="shared" si="11"/>
        <v>100</v>
      </c>
    </row>
    <row r="686" ht="20.1" customHeight="1" spans="1:5">
      <c r="A686" s="291" t="s">
        <v>42</v>
      </c>
      <c r="B686" s="289">
        <v>368</v>
      </c>
      <c r="C686" s="289">
        <v>703</v>
      </c>
      <c r="D686" s="289">
        <v>703</v>
      </c>
      <c r="E686" s="290">
        <f t="shared" si="11"/>
        <v>100</v>
      </c>
    </row>
    <row r="687" ht="20.1" customHeight="1" spans="1:5">
      <c r="A687" s="291" t="s">
        <v>43</v>
      </c>
      <c r="B687" s="289">
        <v>7</v>
      </c>
      <c r="C687" s="289">
        <v>106</v>
      </c>
      <c r="D687" s="289">
        <v>106</v>
      </c>
      <c r="E687" s="290">
        <f t="shared" si="11"/>
        <v>100</v>
      </c>
    </row>
    <row r="688" ht="20.1" customHeight="1" spans="1:5">
      <c r="A688" s="291" t="s">
        <v>44</v>
      </c>
      <c r="B688" s="289">
        <v>0</v>
      </c>
      <c r="C688" s="289">
        <v>8</v>
      </c>
      <c r="D688" s="289">
        <v>8</v>
      </c>
      <c r="E688" s="290">
        <f t="shared" si="11"/>
        <v>100</v>
      </c>
    </row>
    <row r="689" ht="20.1" customHeight="1" spans="1:5">
      <c r="A689" s="291" t="s">
        <v>526</v>
      </c>
      <c r="B689" s="289">
        <v>44</v>
      </c>
      <c r="C689" s="289">
        <v>94</v>
      </c>
      <c r="D689" s="289">
        <v>94</v>
      </c>
      <c r="E689" s="290">
        <f t="shared" si="11"/>
        <v>100</v>
      </c>
    </row>
    <row r="690" ht="20.1" customHeight="1" spans="1:5">
      <c r="A690" s="286" t="s">
        <v>527</v>
      </c>
      <c r="B690" s="289">
        <f>SUM(B691:B703)</f>
        <v>180</v>
      </c>
      <c r="C690" s="289">
        <f>SUM(C691:C703)</f>
        <v>448</v>
      </c>
      <c r="D690" s="289">
        <f>SUM(D691:D703)</f>
        <v>448</v>
      </c>
      <c r="E690" s="290">
        <f t="shared" si="11"/>
        <v>100</v>
      </c>
    </row>
    <row r="691" ht="20.1" customHeight="1" spans="1:5">
      <c r="A691" s="291" t="s">
        <v>528</v>
      </c>
      <c r="B691" s="289">
        <v>7</v>
      </c>
      <c r="C691" s="289">
        <v>91</v>
      </c>
      <c r="D691" s="289">
        <v>91</v>
      </c>
      <c r="E691" s="290">
        <f t="shared" si="11"/>
        <v>100</v>
      </c>
    </row>
    <row r="692" ht="20.1" customHeight="1" spans="1:5">
      <c r="A692" s="291" t="s">
        <v>529</v>
      </c>
      <c r="B692" s="289">
        <v>7</v>
      </c>
      <c r="C692" s="289">
        <v>58</v>
      </c>
      <c r="D692" s="289">
        <v>58</v>
      </c>
      <c r="E692" s="290">
        <f t="shared" si="11"/>
        <v>100</v>
      </c>
    </row>
    <row r="693" ht="20.1" customHeight="1" spans="1:5">
      <c r="A693" s="291" t="s">
        <v>530</v>
      </c>
      <c r="B693" s="289">
        <v>160</v>
      </c>
      <c r="C693" s="289">
        <v>204</v>
      </c>
      <c r="D693" s="289">
        <v>204</v>
      </c>
      <c r="E693" s="290">
        <f t="shared" si="11"/>
        <v>100</v>
      </c>
    </row>
    <row r="694" ht="20.1" customHeight="1" spans="1:5">
      <c r="A694" s="291" t="s">
        <v>531</v>
      </c>
      <c r="B694" s="289">
        <v>0</v>
      </c>
      <c r="C694" s="289">
        <v>0</v>
      </c>
      <c r="D694" s="289">
        <v>0</v>
      </c>
      <c r="E694" s="290"/>
    </row>
    <row r="695" ht="20.1" customHeight="1" spans="1:5">
      <c r="A695" s="291" t="s">
        <v>532</v>
      </c>
      <c r="B695" s="289">
        <v>6</v>
      </c>
      <c r="C695" s="289">
        <v>95</v>
      </c>
      <c r="D695" s="289">
        <v>95</v>
      </c>
      <c r="E695" s="290">
        <f t="shared" si="11"/>
        <v>100</v>
      </c>
    </row>
    <row r="696" ht="20.1" customHeight="1" spans="1:5">
      <c r="A696" s="291" t="s">
        <v>533</v>
      </c>
      <c r="B696" s="289">
        <v>0</v>
      </c>
      <c r="C696" s="289">
        <v>0</v>
      </c>
      <c r="D696" s="289">
        <v>0</v>
      </c>
      <c r="E696" s="290"/>
    </row>
    <row r="697" ht="20.1" customHeight="1" spans="1:5">
      <c r="A697" s="291" t="s">
        <v>534</v>
      </c>
      <c r="B697" s="289">
        <v>0</v>
      </c>
      <c r="C697" s="289">
        <v>0</v>
      </c>
      <c r="D697" s="289">
        <v>0</v>
      </c>
      <c r="E697" s="290"/>
    </row>
    <row r="698" ht="20.1" customHeight="1" spans="1:5">
      <c r="A698" s="291" t="s">
        <v>535</v>
      </c>
      <c r="B698" s="289">
        <v>0</v>
      </c>
      <c r="C698" s="289">
        <v>0</v>
      </c>
      <c r="D698" s="289">
        <v>0</v>
      </c>
      <c r="E698" s="290"/>
    </row>
    <row r="699" ht="20.1" customHeight="1" spans="1:5">
      <c r="A699" s="291" t="s">
        <v>536</v>
      </c>
      <c r="B699" s="289">
        <v>0</v>
      </c>
      <c r="C699" s="289">
        <v>0</v>
      </c>
      <c r="D699" s="289">
        <v>0</v>
      </c>
      <c r="E699" s="290"/>
    </row>
    <row r="700" ht="20.1" customHeight="1" spans="1:5">
      <c r="A700" s="291" t="s">
        <v>537</v>
      </c>
      <c r="B700" s="289">
        <v>0</v>
      </c>
      <c r="C700" s="289">
        <v>0</v>
      </c>
      <c r="D700" s="289">
        <v>0</v>
      </c>
      <c r="E700" s="290"/>
    </row>
    <row r="701" ht="20.1" customHeight="1" spans="1:5">
      <c r="A701" s="291" t="s">
        <v>538</v>
      </c>
      <c r="B701" s="289">
        <v>0</v>
      </c>
      <c r="C701" s="289">
        <v>0</v>
      </c>
      <c r="D701" s="289">
        <v>0</v>
      </c>
      <c r="E701" s="290"/>
    </row>
    <row r="702" ht="20.1" customHeight="1" spans="1:5">
      <c r="A702" s="291" t="s">
        <v>539</v>
      </c>
      <c r="B702" s="289">
        <v>0</v>
      </c>
      <c r="C702" s="289">
        <v>0</v>
      </c>
      <c r="D702" s="289">
        <v>0</v>
      </c>
      <c r="E702" s="290"/>
    </row>
    <row r="703" ht="20.1" customHeight="1" spans="1:5">
      <c r="A703" s="291" t="s">
        <v>540</v>
      </c>
      <c r="B703" s="289">
        <v>0</v>
      </c>
      <c r="C703" s="289">
        <v>0</v>
      </c>
      <c r="D703" s="289">
        <v>0</v>
      </c>
      <c r="E703" s="290"/>
    </row>
    <row r="704" ht="20.1" customHeight="1" spans="1:5">
      <c r="A704" s="286" t="s">
        <v>541</v>
      </c>
      <c r="B704" s="289">
        <f>SUM(B705:B707)</f>
        <v>4958</v>
      </c>
      <c r="C704" s="289">
        <f>SUM(C705:C707)</f>
        <v>6336</v>
      </c>
      <c r="D704" s="289">
        <f>SUM(D705:D707)</f>
        <v>6336</v>
      </c>
      <c r="E704" s="290">
        <f t="shared" si="11"/>
        <v>100</v>
      </c>
    </row>
    <row r="705" ht="20.1" customHeight="1" spans="1:5">
      <c r="A705" s="291" t="s">
        <v>542</v>
      </c>
      <c r="B705" s="289">
        <v>148</v>
      </c>
      <c r="C705" s="289">
        <v>155</v>
      </c>
      <c r="D705" s="289">
        <v>155</v>
      </c>
      <c r="E705" s="290">
        <f t="shared" si="11"/>
        <v>100</v>
      </c>
    </row>
    <row r="706" ht="20.1" customHeight="1" spans="1:5">
      <c r="A706" s="291" t="s">
        <v>543</v>
      </c>
      <c r="B706" s="289">
        <v>3810</v>
      </c>
      <c r="C706" s="289">
        <v>4325</v>
      </c>
      <c r="D706" s="289">
        <v>4325</v>
      </c>
      <c r="E706" s="290">
        <f t="shared" si="11"/>
        <v>100</v>
      </c>
    </row>
    <row r="707" ht="20.1" customHeight="1" spans="1:5">
      <c r="A707" s="291" t="s">
        <v>544</v>
      </c>
      <c r="B707" s="289">
        <v>1000</v>
      </c>
      <c r="C707" s="289">
        <v>1856</v>
      </c>
      <c r="D707" s="289">
        <v>1856</v>
      </c>
      <c r="E707" s="290">
        <f t="shared" si="11"/>
        <v>100</v>
      </c>
    </row>
    <row r="708" ht="20.1" customHeight="1" spans="1:5">
      <c r="A708" s="286" t="s">
        <v>545</v>
      </c>
      <c r="B708" s="289">
        <f>SUM(B709:B719)</f>
        <v>6087</v>
      </c>
      <c r="C708" s="289">
        <f>SUM(C709:C719)</f>
        <v>9847</v>
      </c>
      <c r="D708" s="289">
        <f>SUM(D709:D719)</f>
        <v>9847</v>
      </c>
      <c r="E708" s="290">
        <f t="shared" si="11"/>
        <v>100</v>
      </c>
    </row>
    <row r="709" ht="20.1" customHeight="1" spans="1:5">
      <c r="A709" s="291" t="s">
        <v>546</v>
      </c>
      <c r="B709" s="289">
        <v>385</v>
      </c>
      <c r="C709" s="289">
        <v>1590</v>
      </c>
      <c r="D709" s="289">
        <v>1590</v>
      </c>
      <c r="E709" s="290">
        <f t="shared" si="11"/>
        <v>100</v>
      </c>
    </row>
    <row r="710" ht="20.1" customHeight="1" spans="1:5">
      <c r="A710" s="291" t="s">
        <v>547</v>
      </c>
      <c r="B710" s="289">
        <v>179</v>
      </c>
      <c r="C710" s="289">
        <v>254</v>
      </c>
      <c r="D710" s="289">
        <v>254</v>
      </c>
      <c r="E710" s="290">
        <f t="shared" si="11"/>
        <v>100</v>
      </c>
    </row>
    <row r="711" ht="20.1" customHeight="1" spans="1:5">
      <c r="A711" s="291" t="s">
        <v>548</v>
      </c>
      <c r="B711" s="289">
        <v>670</v>
      </c>
      <c r="C711" s="289">
        <v>730</v>
      </c>
      <c r="D711" s="289">
        <v>730</v>
      </c>
      <c r="E711" s="290">
        <f t="shared" si="11"/>
        <v>100</v>
      </c>
    </row>
    <row r="712" ht="20.1" customHeight="1" spans="1:5">
      <c r="A712" s="291" t="s">
        <v>549</v>
      </c>
      <c r="B712" s="289">
        <v>0</v>
      </c>
      <c r="C712" s="289">
        <v>0</v>
      </c>
      <c r="D712" s="289">
        <v>0</v>
      </c>
      <c r="E712" s="290"/>
    </row>
    <row r="713" ht="20.1" customHeight="1" spans="1:5">
      <c r="A713" s="291" t="s">
        <v>550</v>
      </c>
      <c r="B713" s="289">
        <v>0</v>
      </c>
      <c r="C713" s="289">
        <v>0</v>
      </c>
      <c r="D713" s="289">
        <v>0</v>
      </c>
      <c r="E713" s="290"/>
    </row>
    <row r="714" ht="20.1" customHeight="1" spans="1:5">
      <c r="A714" s="291" t="s">
        <v>551</v>
      </c>
      <c r="B714" s="289">
        <v>0</v>
      </c>
      <c r="C714" s="289">
        <v>6</v>
      </c>
      <c r="D714" s="289">
        <v>6</v>
      </c>
      <c r="E714" s="290">
        <f t="shared" si="11"/>
        <v>100</v>
      </c>
    </row>
    <row r="715" ht="20.1" customHeight="1" spans="1:5">
      <c r="A715" s="291" t="s">
        <v>552</v>
      </c>
      <c r="B715" s="289">
        <v>0</v>
      </c>
      <c r="C715" s="289">
        <v>0</v>
      </c>
      <c r="D715" s="289">
        <v>0</v>
      </c>
      <c r="E715" s="290"/>
    </row>
    <row r="716" ht="20.1" customHeight="1" spans="1:5">
      <c r="A716" s="291" t="s">
        <v>553</v>
      </c>
      <c r="B716" s="289">
        <v>4199</v>
      </c>
      <c r="C716" s="289">
        <v>4060</v>
      </c>
      <c r="D716" s="289">
        <v>4060</v>
      </c>
      <c r="E716" s="290">
        <f t="shared" si="11"/>
        <v>100</v>
      </c>
    </row>
    <row r="717" ht="20.1" customHeight="1" spans="1:5">
      <c r="A717" s="291" t="s">
        <v>554</v>
      </c>
      <c r="B717" s="289">
        <v>620</v>
      </c>
      <c r="C717" s="289">
        <v>705</v>
      </c>
      <c r="D717" s="289">
        <v>705</v>
      </c>
      <c r="E717" s="290">
        <f t="shared" si="11"/>
        <v>100</v>
      </c>
    </row>
    <row r="718" ht="20.1" customHeight="1" spans="1:5">
      <c r="A718" s="291" t="s">
        <v>555</v>
      </c>
      <c r="B718" s="289">
        <v>34</v>
      </c>
      <c r="C718" s="289">
        <v>2497</v>
      </c>
      <c r="D718" s="289">
        <v>2497</v>
      </c>
      <c r="E718" s="290">
        <f t="shared" ref="E718:E781" si="12">D718/C718*100</f>
        <v>100</v>
      </c>
    </row>
    <row r="719" ht="20.1" customHeight="1" spans="1:5">
      <c r="A719" s="291" t="s">
        <v>556</v>
      </c>
      <c r="B719" s="289">
        <v>0</v>
      </c>
      <c r="C719" s="289">
        <v>5</v>
      </c>
      <c r="D719" s="289">
        <v>5</v>
      </c>
      <c r="E719" s="290">
        <f t="shared" si="12"/>
        <v>100</v>
      </c>
    </row>
    <row r="720" ht="20.1" customHeight="1" spans="1:5">
      <c r="A720" s="286" t="s">
        <v>557</v>
      </c>
      <c r="B720" s="289">
        <f>SUM(B721:B722)</f>
        <v>0</v>
      </c>
      <c r="C720" s="289">
        <f>SUM(C721:C722)</f>
        <v>200</v>
      </c>
      <c r="D720" s="289">
        <f>SUM(D721:D722)</f>
        <v>200</v>
      </c>
      <c r="E720" s="290">
        <f t="shared" si="12"/>
        <v>100</v>
      </c>
    </row>
    <row r="721" ht="20.1" customHeight="1" spans="1:5">
      <c r="A721" s="291" t="s">
        <v>558</v>
      </c>
      <c r="B721" s="289">
        <v>0</v>
      </c>
      <c r="C721" s="289">
        <v>200</v>
      </c>
      <c r="D721" s="289">
        <v>200</v>
      </c>
      <c r="E721" s="290">
        <f t="shared" si="12"/>
        <v>100</v>
      </c>
    </row>
    <row r="722" ht="20.1" customHeight="1" spans="1:5">
      <c r="A722" s="291" t="s">
        <v>559</v>
      </c>
      <c r="B722" s="289">
        <v>0</v>
      </c>
      <c r="C722" s="289">
        <v>0</v>
      </c>
      <c r="D722" s="289">
        <v>0</v>
      </c>
      <c r="E722" s="290"/>
    </row>
    <row r="723" ht="20.1" customHeight="1" spans="1:5">
      <c r="A723" s="286" t="s">
        <v>560</v>
      </c>
      <c r="B723" s="289">
        <f>SUM(B724:B726)</f>
        <v>1412</v>
      </c>
      <c r="C723" s="289">
        <f>SUM(C724:C726)</f>
        <v>1475</v>
      </c>
      <c r="D723" s="289">
        <f>SUM(D724:D726)</f>
        <v>1475</v>
      </c>
      <c r="E723" s="290">
        <f t="shared" si="12"/>
        <v>100</v>
      </c>
    </row>
    <row r="724" ht="20.1" customHeight="1" spans="1:5">
      <c r="A724" s="291" t="s">
        <v>561</v>
      </c>
      <c r="B724" s="289">
        <v>52</v>
      </c>
      <c r="C724" s="289">
        <v>76</v>
      </c>
      <c r="D724" s="289">
        <v>76</v>
      </c>
      <c r="E724" s="290">
        <f t="shared" si="12"/>
        <v>100</v>
      </c>
    </row>
    <row r="725" ht="20.1" customHeight="1" spans="1:5">
      <c r="A725" s="291" t="s">
        <v>562</v>
      </c>
      <c r="B725" s="289">
        <v>1360</v>
      </c>
      <c r="C725" s="289">
        <v>264</v>
      </c>
      <c r="D725" s="289">
        <v>264</v>
      </c>
      <c r="E725" s="290">
        <f t="shared" si="12"/>
        <v>100</v>
      </c>
    </row>
    <row r="726" ht="20.1" customHeight="1" spans="1:5">
      <c r="A726" s="291" t="s">
        <v>563</v>
      </c>
      <c r="B726" s="289">
        <v>0</v>
      </c>
      <c r="C726" s="289">
        <v>1135</v>
      </c>
      <c r="D726" s="289">
        <v>1135</v>
      </c>
      <c r="E726" s="290">
        <f t="shared" si="12"/>
        <v>100</v>
      </c>
    </row>
    <row r="727" ht="20.1" customHeight="1" spans="1:5">
      <c r="A727" s="286" t="s">
        <v>564</v>
      </c>
      <c r="B727" s="289">
        <f>SUM(B728:B731)</f>
        <v>5478</v>
      </c>
      <c r="C727" s="289">
        <f>SUM(C728:C731)</f>
        <v>7177</v>
      </c>
      <c r="D727" s="289">
        <f>SUM(D728:D731)</f>
        <v>7177</v>
      </c>
      <c r="E727" s="290">
        <f t="shared" si="12"/>
        <v>100</v>
      </c>
    </row>
    <row r="728" ht="20.1" customHeight="1" spans="1:5">
      <c r="A728" s="291" t="s">
        <v>565</v>
      </c>
      <c r="B728" s="289">
        <v>1849</v>
      </c>
      <c r="C728" s="289">
        <v>1742</v>
      </c>
      <c r="D728" s="289">
        <v>1742</v>
      </c>
      <c r="E728" s="290">
        <f t="shared" si="12"/>
        <v>100</v>
      </c>
    </row>
    <row r="729" ht="20.1" customHeight="1" spans="1:5">
      <c r="A729" s="291" t="s">
        <v>566</v>
      </c>
      <c r="B729" s="289">
        <v>3328</v>
      </c>
      <c r="C729" s="289">
        <v>5152</v>
      </c>
      <c r="D729" s="289">
        <v>5152</v>
      </c>
      <c r="E729" s="290">
        <f t="shared" si="12"/>
        <v>100</v>
      </c>
    </row>
    <row r="730" ht="20.1" customHeight="1" spans="1:5">
      <c r="A730" s="291" t="s">
        <v>567</v>
      </c>
      <c r="B730" s="289">
        <v>301</v>
      </c>
      <c r="C730" s="289">
        <v>283</v>
      </c>
      <c r="D730" s="289">
        <v>283</v>
      </c>
      <c r="E730" s="290">
        <f t="shared" si="12"/>
        <v>100</v>
      </c>
    </row>
    <row r="731" ht="20.1" customHeight="1" spans="1:5">
      <c r="A731" s="291" t="s">
        <v>568</v>
      </c>
      <c r="B731" s="289">
        <v>0</v>
      </c>
      <c r="C731" s="289">
        <v>0</v>
      </c>
      <c r="D731" s="289">
        <v>0</v>
      </c>
      <c r="E731" s="290"/>
    </row>
    <row r="732" ht="20.1" customHeight="1" spans="1:5">
      <c r="A732" s="286" t="s">
        <v>569</v>
      </c>
      <c r="B732" s="289">
        <f>SUM(B733:B735)</f>
        <v>2385</v>
      </c>
      <c r="C732" s="289">
        <f>SUM(C733:C735)</f>
        <v>2385</v>
      </c>
      <c r="D732" s="289">
        <f>SUM(D733:D735)</f>
        <v>2385</v>
      </c>
      <c r="E732" s="290">
        <f t="shared" si="12"/>
        <v>100</v>
      </c>
    </row>
    <row r="733" ht="20.1" customHeight="1" spans="1:5">
      <c r="A733" s="291" t="s">
        <v>570</v>
      </c>
      <c r="B733" s="289">
        <v>0</v>
      </c>
      <c r="C733" s="289">
        <v>0</v>
      </c>
      <c r="D733" s="289">
        <v>0</v>
      </c>
      <c r="E733" s="290"/>
    </row>
    <row r="734" ht="20.1" customHeight="1" spans="1:5">
      <c r="A734" s="291" t="s">
        <v>571</v>
      </c>
      <c r="B734" s="289">
        <v>2385</v>
      </c>
      <c r="C734" s="289">
        <v>2385</v>
      </c>
      <c r="D734" s="289">
        <v>2385</v>
      </c>
      <c r="E734" s="290">
        <f t="shared" si="12"/>
        <v>100</v>
      </c>
    </row>
    <row r="735" ht="20.1" customHeight="1" spans="1:5">
      <c r="A735" s="291" t="s">
        <v>572</v>
      </c>
      <c r="B735" s="289">
        <v>0</v>
      </c>
      <c r="C735" s="289">
        <v>0</v>
      </c>
      <c r="D735" s="289">
        <v>0</v>
      </c>
      <c r="E735" s="290"/>
    </row>
    <row r="736" ht="20.1" customHeight="1" spans="1:5">
      <c r="A736" s="286" t="s">
        <v>573</v>
      </c>
      <c r="B736" s="289">
        <f>SUM(B737:B739)</f>
        <v>1500</v>
      </c>
      <c r="C736" s="289">
        <f>SUM(C737:C739)</f>
        <v>3531</v>
      </c>
      <c r="D736" s="289">
        <f>SUM(D737:D739)</f>
        <v>3531</v>
      </c>
      <c r="E736" s="290">
        <f t="shared" si="12"/>
        <v>100</v>
      </c>
    </row>
    <row r="737" ht="20.1" customHeight="1" spans="1:5">
      <c r="A737" s="291" t="s">
        <v>574</v>
      </c>
      <c r="B737" s="289">
        <v>1500</v>
      </c>
      <c r="C737" s="289">
        <v>3424</v>
      </c>
      <c r="D737" s="289">
        <v>3424</v>
      </c>
      <c r="E737" s="290">
        <f t="shared" si="12"/>
        <v>100</v>
      </c>
    </row>
    <row r="738" ht="20.1" customHeight="1" spans="1:5">
      <c r="A738" s="291" t="s">
        <v>575</v>
      </c>
      <c r="B738" s="289">
        <v>0</v>
      </c>
      <c r="C738" s="289">
        <v>33</v>
      </c>
      <c r="D738" s="289">
        <v>33</v>
      </c>
      <c r="E738" s="290">
        <f t="shared" si="12"/>
        <v>100</v>
      </c>
    </row>
    <row r="739" ht="20.1" customHeight="1" spans="1:5">
      <c r="A739" s="291" t="s">
        <v>576</v>
      </c>
      <c r="B739" s="289">
        <v>0</v>
      </c>
      <c r="C739" s="289">
        <v>74</v>
      </c>
      <c r="D739" s="289">
        <v>74</v>
      </c>
      <c r="E739" s="290">
        <f t="shared" si="12"/>
        <v>100</v>
      </c>
    </row>
    <row r="740" ht="20.1" customHeight="1" spans="1:5">
      <c r="A740" s="286" t="s">
        <v>577</v>
      </c>
      <c r="B740" s="289">
        <f>SUM(B741:B742)</f>
        <v>260</v>
      </c>
      <c r="C740" s="289">
        <f>SUM(C741:C742)</f>
        <v>174</v>
      </c>
      <c r="D740" s="289">
        <f>SUM(D741:D742)</f>
        <v>174</v>
      </c>
      <c r="E740" s="290">
        <f t="shared" si="12"/>
        <v>100</v>
      </c>
    </row>
    <row r="741" ht="20.1" customHeight="1" spans="1:5">
      <c r="A741" s="291" t="s">
        <v>578</v>
      </c>
      <c r="B741" s="289">
        <v>260</v>
      </c>
      <c r="C741" s="289">
        <v>174</v>
      </c>
      <c r="D741" s="289">
        <v>174</v>
      </c>
      <c r="E741" s="290">
        <f t="shared" si="12"/>
        <v>100</v>
      </c>
    </row>
    <row r="742" ht="20.1" customHeight="1" spans="1:5">
      <c r="A742" s="291" t="s">
        <v>579</v>
      </c>
      <c r="B742" s="289">
        <v>0</v>
      </c>
      <c r="C742" s="289">
        <v>0</v>
      </c>
      <c r="D742" s="289">
        <v>0</v>
      </c>
      <c r="E742" s="290"/>
    </row>
    <row r="743" ht="20.1" customHeight="1" spans="1:5">
      <c r="A743" s="286" t="s">
        <v>580</v>
      </c>
      <c r="B743" s="289">
        <f>SUM(B744:B751)</f>
        <v>242</v>
      </c>
      <c r="C743" s="289">
        <f>SUM(C744:C751)</f>
        <v>413</v>
      </c>
      <c r="D743" s="289">
        <f>SUM(D744:D751)</f>
        <v>413</v>
      </c>
      <c r="E743" s="290">
        <f t="shared" si="12"/>
        <v>100</v>
      </c>
    </row>
    <row r="744" ht="20.1" customHeight="1" spans="1:5">
      <c r="A744" s="291" t="s">
        <v>42</v>
      </c>
      <c r="B744" s="289">
        <v>236</v>
      </c>
      <c r="C744" s="289">
        <v>360</v>
      </c>
      <c r="D744" s="289">
        <v>360</v>
      </c>
      <c r="E744" s="290">
        <f t="shared" si="12"/>
        <v>100</v>
      </c>
    </row>
    <row r="745" ht="20.1" customHeight="1" spans="1:5">
      <c r="A745" s="291" t="s">
        <v>43</v>
      </c>
      <c r="B745" s="289">
        <v>0</v>
      </c>
      <c r="C745" s="289">
        <v>30</v>
      </c>
      <c r="D745" s="289">
        <v>30</v>
      </c>
      <c r="E745" s="290">
        <f t="shared" si="12"/>
        <v>100</v>
      </c>
    </row>
    <row r="746" ht="20.1" customHeight="1" spans="1:5">
      <c r="A746" s="291" t="s">
        <v>44</v>
      </c>
      <c r="B746" s="289">
        <v>0</v>
      </c>
      <c r="C746" s="289">
        <v>0</v>
      </c>
      <c r="D746" s="289">
        <v>0</v>
      </c>
      <c r="E746" s="290"/>
    </row>
    <row r="747" ht="20.1" customHeight="1" spans="1:5">
      <c r="A747" s="291" t="s">
        <v>83</v>
      </c>
      <c r="B747" s="289">
        <v>0</v>
      </c>
      <c r="C747" s="289">
        <v>0</v>
      </c>
      <c r="D747" s="289">
        <v>0</v>
      </c>
      <c r="E747" s="290"/>
    </row>
    <row r="748" ht="20.1" customHeight="1" spans="1:5">
      <c r="A748" s="291" t="s">
        <v>581</v>
      </c>
      <c r="B748" s="289">
        <v>0</v>
      </c>
      <c r="C748" s="289">
        <v>0</v>
      </c>
      <c r="D748" s="289">
        <v>0</v>
      </c>
      <c r="E748" s="290"/>
    </row>
    <row r="749" ht="20.1" customHeight="1" spans="1:5">
      <c r="A749" s="291" t="s">
        <v>582</v>
      </c>
      <c r="B749" s="289">
        <v>0</v>
      </c>
      <c r="C749" s="289">
        <v>17</v>
      </c>
      <c r="D749" s="289">
        <v>17</v>
      </c>
      <c r="E749" s="290">
        <f t="shared" si="12"/>
        <v>100</v>
      </c>
    </row>
    <row r="750" ht="20.1" customHeight="1" spans="1:5">
      <c r="A750" s="291" t="s">
        <v>51</v>
      </c>
      <c r="B750" s="289">
        <v>6</v>
      </c>
      <c r="C750" s="289">
        <v>6</v>
      </c>
      <c r="D750" s="289">
        <v>6</v>
      </c>
      <c r="E750" s="290">
        <f t="shared" si="12"/>
        <v>100</v>
      </c>
    </row>
    <row r="751" ht="20.1" customHeight="1" spans="1:5">
      <c r="A751" s="291" t="s">
        <v>583</v>
      </c>
      <c r="B751" s="289">
        <v>0</v>
      </c>
      <c r="C751" s="289">
        <v>0</v>
      </c>
      <c r="D751" s="289">
        <v>0</v>
      </c>
      <c r="E751" s="290"/>
    </row>
    <row r="752" ht="20.1" customHeight="1" spans="1:5">
      <c r="A752" s="286" t="s">
        <v>584</v>
      </c>
      <c r="B752" s="289">
        <f>B753</f>
        <v>0</v>
      </c>
      <c r="C752" s="289">
        <f>C753</f>
        <v>18</v>
      </c>
      <c r="D752" s="289">
        <f>D753</f>
        <v>18</v>
      </c>
      <c r="E752" s="290">
        <f t="shared" si="12"/>
        <v>100</v>
      </c>
    </row>
    <row r="753" ht="20.1" customHeight="1" spans="1:5">
      <c r="A753" s="291" t="s">
        <v>585</v>
      </c>
      <c r="B753" s="289">
        <v>0</v>
      </c>
      <c r="C753" s="289">
        <v>18</v>
      </c>
      <c r="D753" s="289">
        <v>18</v>
      </c>
      <c r="E753" s="290">
        <f t="shared" si="12"/>
        <v>100</v>
      </c>
    </row>
    <row r="754" ht="20.1" customHeight="1" spans="1:5">
      <c r="A754" s="286" t="s">
        <v>586</v>
      </c>
      <c r="B754" s="289">
        <f>B755</f>
        <v>3</v>
      </c>
      <c r="C754" s="289">
        <f>C755</f>
        <v>2590</v>
      </c>
      <c r="D754" s="289">
        <f>D755</f>
        <v>2590</v>
      </c>
      <c r="E754" s="290">
        <f t="shared" si="12"/>
        <v>100</v>
      </c>
    </row>
    <row r="755" ht="20.1" customHeight="1" spans="1:5">
      <c r="A755" s="291" t="s">
        <v>587</v>
      </c>
      <c r="B755" s="289">
        <v>3</v>
      </c>
      <c r="C755" s="289">
        <v>2590</v>
      </c>
      <c r="D755" s="289">
        <v>2590</v>
      </c>
      <c r="E755" s="290">
        <f t="shared" si="12"/>
        <v>100</v>
      </c>
    </row>
    <row r="756" ht="20.1" customHeight="1" spans="1:5">
      <c r="A756" s="286" t="s">
        <v>588</v>
      </c>
      <c r="B756" s="289">
        <f>B757+B767+B771+B779+B784+B791+B797+B800+B803+B805+B807+B813+B815+B817+B832</f>
        <v>6907</v>
      </c>
      <c r="C756" s="289">
        <f>C757+C767+C771+C779+C784+C791+C797+C800+C803+C805+C807+C813+C815+C817+C832</f>
        <v>19717</v>
      </c>
      <c r="D756" s="289">
        <f>D757+D767+D771+D779+D784+D791+D797+D800+D803+D805+D807+D813+D815+D817+D832</f>
        <v>19717</v>
      </c>
      <c r="E756" s="290">
        <f t="shared" si="12"/>
        <v>100</v>
      </c>
    </row>
    <row r="757" ht="20.1" customHeight="1" spans="1:5">
      <c r="A757" s="286" t="s">
        <v>589</v>
      </c>
      <c r="B757" s="289">
        <f>SUM(B758:B766)</f>
        <v>216</v>
      </c>
      <c r="C757" s="289">
        <f>SUM(C758:C766)</f>
        <v>320</v>
      </c>
      <c r="D757" s="289">
        <f>SUM(D758:D766)</f>
        <v>320</v>
      </c>
      <c r="E757" s="290">
        <f t="shared" si="12"/>
        <v>100</v>
      </c>
    </row>
    <row r="758" ht="20.1" customHeight="1" spans="1:5">
      <c r="A758" s="291" t="s">
        <v>42</v>
      </c>
      <c r="B758" s="289">
        <v>146</v>
      </c>
      <c r="C758" s="289">
        <v>268</v>
      </c>
      <c r="D758" s="289">
        <v>268</v>
      </c>
      <c r="E758" s="290">
        <f t="shared" si="12"/>
        <v>100</v>
      </c>
    </row>
    <row r="759" ht="20.1" customHeight="1" spans="1:5">
      <c r="A759" s="291" t="s">
        <v>43</v>
      </c>
      <c r="B759" s="289">
        <v>0</v>
      </c>
      <c r="C759" s="289">
        <v>9</v>
      </c>
      <c r="D759" s="289">
        <v>9</v>
      </c>
      <c r="E759" s="290">
        <f t="shared" si="12"/>
        <v>100</v>
      </c>
    </row>
    <row r="760" ht="20.1" customHeight="1" spans="1:5">
      <c r="A760" s="291" t="s">
        <v>44</v>
      </c>
      <c r="B760" s="289">
        <v>0</v>
      </c>
      <c r="C760" s="289">
        <v>21</v>
      </c>
      <c r="D760" s="289">
        <v>21</v>
      </c>
      <c r="E760" s="290">
        <f t="shared" si="12"/>
        <v>100</v>
      </c>
    </row>
    <row r="761" ht="20.1" customHeight="1" spans="1:5">
      <c r="A761" s="291" t="s">
        <v>590</v>
      </c>
      <c r="B761" s="289">
        <v>10</v>
      </c>
      <c r="C761" s="289">
        <v>0</v>
      </c>
      <c r="D761" s="289">
        <v>0</v>
      </c>
      <c r="E761" s="290"/>
    </row>
    <row r="762" ht="20.1" customHeight="1" spans="1:5">
      <c r="A762" s="291" t="s">
        <v>591</v>
      </c>
      <c r="B762" s="289">
        <v>0</v>
      </c>
      <c r="C762" s="289">
        <v>0</v>
      </c>
      <c r="D762" s="289">
        <v>0</v>
      </c>
      <c r="E762" s="290"/>
    </row>
    <row r="763" ht="20.1" customHeight="1" spans="1:5">
      <c r="A763" s="291" t="s">
        <v>592</v>
      </c>
      <c r="B763" s="289">
        <v>0</v>
      </c>
      <c r="C763" s="289">
        <v>0</v>
      </c>
      <c r="D763" s="289">
        <v>0</v>
      </c>
      <c r="E763" s="290"/>
    </row>
    <row r="764" ht="20.1" customHeight="1" spans="1:5">
      <c r="A764" s="291" t="s">
        <v>593</v>
      </c>
      <c r="B764" s="289">
        <v>0</v>
      </c>
      <c r="C764" s="289">
        <v>0</v>
      </c>
      <c r="D764" s="289">
        <v>0</v>
      </c>
      <c r="E764" s="290"/>
    </row>
    <row r="765" ht="20.1" customHeight="1" spans="1:5">
      <c r="A765" s="291" t="s">
        <v>594</v>
      </c>
      <c r="B765" s="289">
        <v>0</v>
      </c>
      <c r="C765" s="289">
        <v>0</v>
      </c>
      <c r="D765" s="289">
        <v>0</v>
      </c>
      <c r="E765" s="290"/>
    </row>
    <row r="766" ht="20.1" customHeight="1" spans="1:5">
      <c r="A766" s="291" t="s">
        <v>595</v>
      </c>
      <c r="B766" s="289">
        <v>60</v>
      </c>
      <c r="C766" s="289">
        <v>22</v>
      </c>
      <c r="D766" s="289">
        <v>22</v>
      </c>
      <c r="E766" s="290">
        <f t="shared" si="12"/>
        <v>100</v>
      </c>
    </row>
    <row r="767" ht="20.1" customHeight="1" spans="1:5">
      <c r="A767" s="286" t="s">
        <v>596</v>
      </c>
      <c r="B767" s="289">
        <f>SUM(B768:B770)</f>
        <v>0</v>
      </c>
      <c r="C767" s="289">
        <f>SUM(C768:C770)</f>
        <v>7</v>
      </c>
      <c r="D767" s="289">
        <f>SUM(D768:D770)</f>
        <v>7</v>
      </c>
      <c r="E767" s="290">
        <f t="shared" si="12"/>
        <v>100</v>
      </c>
    </row>
    <row r="768" ht="20.1" customHeight="1" spans="1:5">
      <c r="A768" s="291" t="s">
        <v>597</v>
      </c>
      <c r="B768" s="289">
        <v>0</v>
      </c>
      <c r="C768" s="289">
        <v>4</v>
      </c>
      <c r="D768" s="289">
        <v>4</v>
      </c>
      <c r="E768" s="290">
        <f t="shared" si="12"/>
        <v>100</v>
      </c>
    </row>
    <row r="769" ht="20.1" customHeight="1" spans="1:5">
      <c r="A769" s="291" t="s">
        <v>598</v>
      </c>
      <c r="B769" s="289">
        <v>0</v>
      </c>
      <c r="C769" s="289">
        <v>0</v>
      </c>
      <c r="D769" s="289">
        <v>0</v>
      </c>
      <c r="E769" s="290"/>
    </row>
    <row r="770" ht="20.1" customHeight="1" spans="1:5">
      <c r="A770" s="291" t="s">
        <v>599</v>
      </c>
      <c r="B770" s="289">
        <v>0</v>
      </c>
      <c r="C770" s="289">
        <v>3</v>
      </c>
      <c r="D770" s="289">
        <v>3</v>
      </c>
      <c r="E770" s="290">
        <f t="shared" si="12"/>
        <v>100</v>
      </c>
    </row>
    <row r="771" ht="20.1" customHeight="1" spans="1:5">
      <c r="A771" s="286" t="s">
        <v>600</v>
      </c>
      <c r="B771" s="289">
        <f>SUM(B772:B778)</f>
        <v>1790</v>
      </c>
      <c r="C771" s="289">
        <f>SUM(C772:C778)</f>
        <v>9547</v>
      </c>
      <c r="D771" s="289">
        <f>SUM(D772:D778)</f>
        <v>9547</v>
      </c>
      <c r="E771" s="290">
        <f t="shared" si="12"/>
        <v>100</v>
      </c>
    </row>
    <row r="772" ht="20.1" customHeight="1" spans="1:5">
      <c r="A772" s="291" t="s">
        <v>601</v>
      </c>
      <c r="B772" s="289">
        <v>0</v>
      </c>
      <c r="C772" s="289">
        <v>0</v>
      </c>
      <c r="D772" s="289">
        <v>0</v>
      </c>
      <c r="E772" s="290"/>
    </row>
    <row r="773" ht="20.1" customHeight="1" spans="1:5">
      <c r="A773" s="291" t="s">
        <v>602</v>
      </c>
      <c r="B773" s="289">
        <v>1790</v>
      </c>
      <c r="C773" s="289">
        <v>9521</v>
      </c>
      <c r="D773" s="289">
        <v>9521</v>
      </c>
      <c r="E773" s="290">
        <f t="shared" si="12"/>
        <v>100</v>
      </c>
    </row>
    <row r="774" ht="20.1" customHeight="1" spans="1:5">
      <c r="A774" s="291" t="s">
        <v>603</v>
      </c>
      <c r="B774" s="289">
        <v>0</v>
      </c>
      <c r="C774" s="289">
        <v>0</v>
      </c>
      <c r="D774" s="289">
        <v>0</v>
      </c>
      <c r="E774" s="290"/>
    </row>
    <row r="775" ht="20.1" customHeight="1" spans="1:5">
      <c r="A775" s="291" t="s">
        <v>604</v>
      </c>
      <c r="B775" s="289">
        <v>0</v>
      </c>
      <c r="C775" s="289">
        <v>0</v>
      </c>
      <c r="D775" s="289">
        <v>0</v>
      </c>
      <c r="E775" s="290"/>
    </row>
    <row r="776" ht="20.1" customHeight="1" spans="1:5">
      <c r="A776" s="291" t="s">
        <v>605</v>
      </c>
      <c r="B776" s="289">
        <v>0</v>
      </c>
      <c r="C776" s="289">
        <v>0</v>
      </c>
      <c r="D776" s="289">
        <v>0</v>
      </c>
      <c r="E776" s="290"/>
    </row>
    <row r="777" ht="20.1" customHeight="1" spans="1:5">
      <c r="A777" s="291" t="s">
        <v>606</v>
      </c>
      <c r="B777" s="289">
        <v>0</v>
      </c>
      <c r="C777" s="289">
        <v>0</v>
      </c>
      <c r="D777" s="289">
        <v>0</v>
      </c>
      <c r="E777" s="290"/>
    </row>
    <row r="778" ht="20.1" customHeight="1" spans="1:5">
      <c r="A778" s="291" t="s">
        <v>607</v>
      </c>
      <c r="B778" s="289">
        <v>0</v>
      </c>
      <c r="C778" s="289">
        <v>26</v>
      </c>
      <c r="D778" s="289">
        <v>26</v>
      </c>
      <c r="E778" s="290">
        <f t="shared" si="12"/>
        <v>100</v>
      </c>
    </row>
    <row r="779" ht="20.1" customHeight="1" spans="1:5">
      <c r="A779" s="286" t="s">
        <v>608</v>
      </c>
      <c r="B779" s="289">
        <f>SUM(B780:B783)</f>
        <v>1789</v>
      </c>
      <c r="C779" s="289">
        <f>SUM(C780:C783)</f>
        <v>6641</v>
      </c>
      <c r="D779" s="289">
        <f>SUM(D780:D783)</f>
        <v>6641</v>
      </c>
      <c r="E779" s="290">
        <f t="shared" si="12"/>
        <v>100</v>
      </c>
    </row>
    <row r="780" ht="20.1" customHeight="1" spans="1:5">
      <c r="A780" s="291" t="s">
        <v>609</v>
      </c>
      <c r="B780" s="289">
        <v>1239</v>
      </c>
      <c r="C780" s="289">
        <f>1202+2256</f>
        <v>3458</v>
      </c>
      <c r="D780" s="289">
        <f>1202+2256</f>
        <v>3458</v>
      </c>
      <c r="E780" s="290">
        <f t="shared" si="12"/>
        <v>100</v>
      </c>
    </row>
    <row r="781" ht="20.1" customHeight="1" spans="1:5">
      <c r="A781" s="291" t="s">
        <v>610</v>
      </c>
      <c r="B781" s="289">
        <v>550</v>
      </c>
      <c r="C781" s="289">
        <v>3183</v>
      </c>
      <c r="D781" s="289">
        <v>3183</v>
      </c>
      <c r="E781" s="290">
        <f t="shared" si="12"/>
        <v>100</v>
      </c>
    </row>
    <row r="782" ht="20.1" customHeight="1" spans="1:5">
      <c r="A782" s="291" t="s">
        <v>611</v>
      </c>
      <c r="B782" s="289">
        <v>0</v>
      </c>
      <c r="C782" s="289">
        <v>0</v>
      </c>
      <c r="D782" s="289">
        <v>0</v>
      </c>
      <c r="E782" s="290"/>
    </row>
    <row r="783" ht="20.1" customHeight="1" spans="1:5">
      <c r="A783" s="291" t="s">
        <v>612</v>
      </c>
      <c r="B783" s="289">
        <v>0</v>
      </c>
      <c r="C783" s="289">
        <v>0</v>
      </c>
      <c r="D783" s="289">
        <v>0</v>
      </c>
      <c r="E783" s="290"/>
    </row>
    <row r="784" ht="20.1" customHeight="1" spans="1:5">
      <c r="A784" s="286" t="s">
        <v>613</v>
      </c>
      <c r="B784" s="289">
        <f>SUM(B785:B790)</f>
        <v>0</v>
      </c>
      <c r="C784" s="289">
        <f>SUM(C785:C790)</f>
        <v>1173</v>
      </c>
      <c r="D784" s="289">
        <f>SUM(D785:D790)</f>
        <v>1173</v>
      </c>
      <c r="E784" s="290">
        <f>D784/C784*100</f>
        <v>100</v>
      </c>
    </row>
    <row r="785" ht="20.1" customHeight="1" spans="1:5">
      <c r="A785" s="291" t="s">
        <v>614</v>
      </c>
      <c r="B785" s="289">
        <v>0</v>
      </c>
      <c r="C785" s="289">
        <v>700</v>
      </c>
      <c r="D785" s="289">
        <v>700</v>
      </c>
      <c r="E785" s="290">
        <f>D785/C785*100</f>
        <v>100</v>
      </c>
    </row>
    <row r="786" ht="20.1" customHeight="1" spans="1:5">
      <c r="A786" s="291" t="s">
        <v>615</v>
      </c>
      <c r="B786" s="289">
        <v>0</v>
      </c>
      <c r="C786" s="289">
        <v>473</v>
      </c>
      <c r="D786" s="289">
        <v>473</v>
      </c>
      <c r="E786" s="290">
        <f>D786/C786*100</f>
        <v>100</v>
      </c>
    </row>
    <row r="787" ht="20.1" customHeight="1" spans="1:5">
      <c r="A787" s="291" t="s">
        <v>616</v>
      </c>
      <c r="B787" s="289">
        <v>0</v>
      </c>
      <c r="C787" s="289">
        <v>0</v>
      </c>
      <c r="D787" s="289">
        <v>0</v>
      </c>
      <c r="E787" s="290"/>
    </row>
    <row r="788" ht="20.1" customHeight="1" spans="1:5">
      <c r="A788" s="291" t="s">
        <v>617</v>
      </c>
      <c r="B788" s="289">
        <v>0</v>
      </c>
      <c r="C788" s="289">
        <v>0</v>
      </c>
      <c r="D788" s="289">
        <v>0</v>
      </c>
      <c r="E788" s="290"/>
    </row>
    <row r="789" ht="20.1" customHeight="1" spans="1:5">
      <c r="A789" s="291" t="s">
        <v>618</v>
      </c>
      <c r="B789" s="289">
        <v>0</v>
      </c>
      <c r="C789" s="289">
        <v>0</v>
      </c>
      <c r="D789" s="289">
        <v>0</v>
      </c>
      <c r="E789" s="290"/>
    </row>
    <row r="790" ht="20.1" customHeight="1" spans="1:5">
      <c r="A790" s="291" t="s">
        <v>619</v>
      </c>
      <c r="B790" s="289">
        <v>0</v>
      </c>
      <c r="C790" s="289">
        <v>0</v>
      </c>
      <c r="D790" s="289">
        <v>0</v>
      </c>
      <c r="E790" s="290"/>
    </row>
    <row r="791" ht="20.1" customHeight="1" spans="1:5">
      <c r="A791" s="286" t="s">
        <v>620</v>
      </c>
      <c r="B791" s="289">
        <f>SUM(B792:B796)</f>
        <v>0</v>
      </c>
      <c r="C791" s="289">
        <f>SUM(C792:C796)</f>
        <v>1830</v>
      </c>
      <c r="D791" s="289">
        <f>SUM(D792:D796)</f>
        <v>1830</v>
      </c>
      <c r="E791" s="290">
        <f>D791/C791*100</f>
        <v>100</v>
      </c>
    </row>
    <row r="792" ht="20.1" customHeight="1" spans="1:5">
      <c r="A792" s="291" t="s">
        <v>621</v>
      </c>
      <c r="B792" s="289">
        <v>0</v>
      </c>
      <c r="C792" s="289">
        <v>1830</v>
      </c>
      <c r="D792" s="289">
        <v>1830</v>
      </c>
      <c r="E792" s="290">
        <f>D792/C792*100</f>
        <v>100</v>
      </c>
    </row>
    <row r="793" ht="20.1" customHeight="1" spans="1:5">
      <c r="A793" s="291" t="s">
        <v>622</v>
      </c>
      <c r="B793" s="289">
        <v>0</v>
      </c>
      <c r="C793" s="289">
        <v>0</v>
      </c>
      <c r="D793" s="289">
        <v>0</v>
      </c>
      <c r="E793" s="290"/>
    </row>
    <row r="794" ht="20.1" customHeight="1" spans="1:5">
      <c r="A794" s="291" t="s">
        <v>623</v>
      </c>
      <c r="B794" s="289">
        <v>0</v>
      </c>
      <c r="C794" s="289">
        <v>0</v>
      </c>
      <c r="D794" s="289">
        <v>0</v>
      </c>
      <c r="E794" s="290"/>
    </row>
    <row r="795" ht="20.1" customHeight="1" spans="1:5">
      <c r="A795" s="291" t="s">
        <v>624</v>
      </c>
      <c r="B795" s="289">
        <v>0</v>
      </c>
      <c r="C795" s="289">
        <v>0</v>
      </c>
      <c r="D795" s="289">
        <v>0</v>
      </c>
      <c r="E795" s="290"/>
    </row>
    <row r="796" ht="20.1" customHeight="1" spans="1:5">
      <c r="A796" s="291" t="s">
        <v>625</v>
      </c>
      <c r="B796" s="289">
        <v>0</v>
      </c>
      <c r="C796" s="289">
        <v>0</v>
      </c>
      <c r="D796" s="289">
        <v>0</v>
      </c>
      <c r="E796" s="290"/>
    </row>
    <row r="797" ht="20.1" customHeight="1" spans="1:5">
      <c r="A797" s="286" t="s">
        <v>626</v>
      </c>
      <c r="B797" s="289">
        <f>SUM(B798:B799)</f>
        <v>0</v>
      </c>
      <c r="C797" s="289">
        <f>SUM(C798:C799)</f>
        <v>0</v>
      </c>
      <c r="D797" s="289">
        <f>SUM(D798:D799)</f>
        <v>0</v>
      </c>
      <c r="E797" s="290"/>
    </row>
    <row r="798" ht="20.1" customHeight="1" spans="1:5">
      <c r="A798" s="291" t="s">
        <v>627</v>
      </c>
      <c r="B798" s="289">
        <v>0</v>
      </c>
      <c r="C798" s="289">
        <v>0</v>
      </c>
      <c r="D798" s="289">
        <v>0</v>
      </c>
      <c r="E798" s="290"/>
    </row>
    <row r="799" ht="20.1" customHeight="1" spans="1:5">
      <c r="A799" s="291" t="s">
        <v>628</v>
      </c>
      <c r="B799" s="289">
        <v>0</v>
      </c>
      <c r="C799" s="289">
        <v>0</v>
      </c>
      <c r="D799" s="289">
        <v>0</v>
      </c>
      <c r="E799" s="290"/>
    </row>
    <row r="800" ht="20.1" customHeight="1" spans="1:5">
      <c r="A800" s="286" t="s">
        <v>629</v>
      </c>
      <c r="B800" s="289">
        <f>SUM(B801:B802)</f>
        <v>0</v>
      </c>
      <c r="C800" s="289">
        <f>SUM(C801:C802)</f>
        <v>0</v>
      </c>
      <c r="D800" s="289">
        <f>SUM(D801:D802)</f>
        <v>0</v>
      </c>
      <c r="E800" s="290"/>
    </row>
    <row r="801" ht="20.1" customHeight="1" spans="1:5">
      <c r="A801" s="291" t="s">
        <v>630</v>
      </c>
      <c r="B801" s="289">
        <v>0</v>
      </c>
      <c r="C801" s="289">
        <v>0</v>
      </c>
      <c r="D801" s="289">
        <v>0</v>
      </c>
      <c r="E801" s="290"/>
    </row>
    <row r="802" ht="20.1" customHeight="1" spans="1:5">
      <c r="A802" s="291" t="s">
        <v>631</v>
      </c>
      <c r="B802" s="289">
        <v>0</v>
      </c>
      <c r="C802" s="289">
        <v>0</v>
      </c>
      <c r="D802" s="289">
        <v>0</v>
      </c>
      <c r="E802" s="290"/>
    </row>
    <row r="803" ht="20.1" customHeight="1" spans="1:5">
      <c r="A803" s="286" t="s">
        <v>632</v>
      </c>
      <c r="B803" s="289">
        <f>B804</f>
        <v>0</v>
      </c>
      <c r="C803" s="289">
        <f>C804</f>
        <v>0</v>
      </c>
      <c r="D803" s="289">
        <f>D804</f>
        <v>0</v>
      </c>
      <c r="E803" s="290"/>
    </row>
    <row r="804" ht="20.1" customHeight="1" spans="1:5">
      <c r="A804" s="291" t="s">
        <v>633</v>
      </c>
      <c r="B804" s="289">
        <v>0</v>
      </c>
      <c r="C804" s="289">
        <v>0</v>
      </c>
      <c r="D804" s="289">
        <v>0</v>
      </c>
      <c r="E804" s="290"/>
    </row>
    <row r="805" ht="20.1" customHeight="1" spans="1:5">
      <c r="A805" s="286" t="s">
        <v>634</v>
      </c>
      <c r="B805" s="289">
        <f>B806</f>
        <v>0</v>
      </c>
      <c r="C805" s="289">
        <f>C806</f>
        <v>0</v>
      </c>
      <c r="D805" s="289">
        <f>D806</f>
        <v>0</v>
      </c>
      <c r="E805" s="290"/>
    </row>
    <row r="806" ht="20.1" customHeight="1" spans="1:5">
      <c r="A806" s="291" t="s">
        <v>635</v>
      </c>
      <c r="B806" s="289">
        <v>0</v>
      </c>
      <c r="C806" s="289">
        <v>0</v>
      </c>
      <c r="D806" s="289">
        <v>0</v>
      </c>
      <c r="E806" s="290"/>
    </row>
    <row r="807" ht="20.1" customHeight="1" spans="1:5">
      <c r="A807" s="286" t="s">
        <v>636</v>
      </c>
      <c r="B807" s="289">
        <f>SUM(B808:B812)</f>
        <v>205</v>
      </c>
      <c r="C807" s="289">
        <f>SUM(C808:C812)</f>
        <v>199</v>
      </c>
      <c r="D807" s="289">
        <f>SUM(D808:D812)</f>
        <v>199</v>
      </c>
      <c r="E807" s="290">
        <f>D807/C807*100</f>
        <v>100</v>
      </c>
    </row>
    <row r="808" ht="20.1" customHeight="1" spans="1:5">
      <c r="A808" s="291" t="s">
        <v>637</v>
      </c>
      <c r="B808" s="289">
        <v>104</v>
      </c>
      <c r="C808" s="289">
        <v>95</v>
      </c>
      <c r="D808" s="289">
        <v>95</v>
      </c>
      <c r="E808" s="290">
        <f>D808/C808*100</f>
        <v>100</v>
      </c>
    </row>
    <row r="809" ht="20.1" customHeight="1" spans="1:5">
      <c r="A809" s="291" t="s">
        <v>638</v>
      </c>
      <c r="B809" s="289">
        <v>101</v>
      </c>
      <c r="C809" s="289">
        <v>104</v>
      </c>
      <c r="D809" s="289">
        <v>104</v>
      </c>
      <c r="E809" s="290">
        <f>D809/C809*100</f>
        <v>100</v>
      </c>
    </row>
    <row r="810" ht="20.1" customHeight="1" spans="1:5">
      <c r="A810" s="291" t="s">
        <v>639</v>
      </c>
      <c r="B810" s="289">
        <v>0</v>
      </c>
      <c r="C810" s="289">
        <v>0</v>
      </c>
      <c r="D810" s="289">
        <v>0</v>
      </c>
      <c r="E810" s="290"/>
    </row>
    <row r="811" ht="20.1" customHeight="1" spans="1:5">
      <c r="A811" s="291" t="s">
        <v>640</v>
      </c>
      <c r="B811" s="289">
        <v>0</v>
      </c>
      <c r="C811" s="289">
        <v>0</v>
      </c>
      <c r="D811" s="289">
        <v>0</v>
      </c>
      <c r="E811" s="290"/>
    </row>
    <row r="812" ht="20.1" customHeight="1" spans="1:5">
      <c r="A812" s="291" t="s">
        <v>641</v>
      </c>
      <c r="B812" s="289">
        <v>0</v>
      </c>
      <c r="C812" s="289">
        <v>0</v>
      </c>
      <c r="D812" s="289">
        <v>0</v>
      </c>
      <c r="E812" s="290"/>
    </row>
    <row r="813" ht="20.1" customHeight="1" spans="1:5">
      <c r="A813" s="286" t="s">
        <v>642</v>
      </c>
      <c r="B813" s="289">
        <f>B814</f>
        <v>0</v>
      </c>
      <c r="C813" s="289">
        <f>C814</f>
        <v>0</v>
      </c>
      <c r="D813" s="289">
        <f>D814</f>
        <v>0</v>
      </c>
      <c r="E813" s="290"/>
    </row>
    <row r="814" ht="20.1" customHeight="1" spans="1:5">
      <c r="A814" s="291" t="s">
        <v>643</v>
      </c>
      <c r="B814" s="289">
        <v>0</v>
      </c>
      <c r="C814" s="289">
        <v>0</v>
      </c>
      <c r="D814" s="289">
        <v>0</v>
      </c>
      <c r="E814" s="290"/>
    </row>
    <row r="815" ht="20.1" customHeight="1" spans="1:5">
      <c r="A815" s="286" t="s">
        <v>644</v>
      </c>
      <c r="B815" s="289">
        <f>B816</f>
        <v>0</v>
      </c>
      <c r="C815" s="289">
        <f>C816</f>
        <v>0</v>
      </c>
      <c r="D815" s="289">
        <f>D816</f>
        <v>0</v>
      </c>
      <c r="E815" s="290"/>
    </row>
    <row r="816" ht="20.1" customHeight="1" spans="1:5">
      <c r="A816" s="291" t="s">
        <v>645</v>
      </c>
      <c r="B816" s="289">
        <v>0</v>
      </c>
      <c r="C816" s="289">
        <v>0</v>
      </c>
      <c r="D816" s="289">
        <v>0</v>
      </c>
      <c r="E816" s="290"/>
    </row>
    <row r="817" ht="20.1" customHeight="1" spans="1:5">
      <c r="A817" s="286" t="s">
        <v>646</v>
      </c>
      <c r="B817" s="289">
        <f>SUM(B818:B831)</f>
        <v>0</v>
      </c>
      <c r="C817" s="289">
        <f>SUM(C818:C831)</f>
        <v>0</v>
      </c>
      <c r="D817" s="289">
        <f>SUM(D818:D831)</f>
        <v>0</v>
      </c>
      <c r="E817" s="290"/>
    </row>
    <row r="818" ht="20.1" customHeight="1" spans="1:5">
      <c r="A818" s="291" t="s">
        <v>42</v>
      </c>
      <c r="B818" s="289">
        <v>0</v>
      </c>
      <c r="C818" s="289">
        <v>0</v>
      </c>
      <c r="D818" s="289">
        <v>0</v>
      </c>
      <c r="E818" s="290"/>
    </row>
    <row r="819" ht="20.1" customHeight="1" spans="1:5">
      <c r="A819" s="291" t="s">
        <v>43</v>
      </c>
      <c r="B819" s="289">
        <v>0</v>
      </c>
      <c r="C819" s="289">
        <v>0</v>
      </c>
      <c r="D819" s="289">
        <v>0</v>
      </c>
      <c r="E819" s="290"/>
    </row>
    <row r="820" ht="20.1" customHeight="1" spans="1:5">
      <c r="A820" s="291" t="s">
        <v>44</v>
      </c>
      <c r="B820" s="289">
        <v>0</v>
      </c>
      <c r="C820" s="289">
        <v>0</v>
      </c>
      <c r="D820" s="289">
        <v>0</v>
      </c>
      <c r="E820" s="290"/>
    </row>
    <row r="821" ht="20.1" customHeight="1" spans="1:5">
      <c r="A821" s="291" t="s">
        <v>647</v>
      </c>
      <c r="B821" s="289">
        <v>0</v>
      </c>
      <c r="C821" s="289">
        <v>0</v>
      </c>
      <c r="D821" s="289">
        <v>0</v>
      </c>
      <c r="E821" s="290"/>
    </row>
    <row r="822" ht="20.1" customHeight="1" spans="1:5">
      <c r="A822" s="291" t="s">
        <v>648</v>
      </c>
      <c r="B822" s="289">
        <v>0</v>
      </c>
      <c r="C822" s="289">
        <v>0</v>
      </c>
      <c r="D822" s="289">
        <v>0</v>
      </c>
      <c r="E822" s="290"/>
    </row>
    <row r="823" ht="20.1" customHeight="1" spans="1:5">
      <c r="A823" s="291" t="s">
        <v>649</v>
      </c>
      <c r="B823" s="289">
        <v>0</v>
      </c>
      <c r="C823" s="289">
        <v>0</v>
      </c>
      <c r="D823" s="289">
        <v>0</v>
      </c>
      <c r="E823" s="290"/>
    </row>
    <row r="824" ht="20.1" customHeight="1" spans="1:5">
      <c r="A824" s="291" t="s">
        <v>650</v>
      </c>
      <c r="B824" s="289">
        <v>0</v>
      </c>
      <c r="C824" s="289">
        <v>0</v>
      </c>
      <c r="D824" s="289">
        <v>0</v>
      </c>
      <c r="E824" s="290"/>
    </row>
    <row r="825" ht="20.1" customHeight="1" spans="1:5">
      <c r="A825" s="291" t="s">
        <v>651</v>
      </c>
      <c r="B825" s="289">
        <v>0</v>
      </c>
      <c r="C825" s="289">
        <v>0</v>
      </c>
      <c r="D825" s="289">
        <v>0</v>
      </c>
      <c r="E825" s="290"/>
    </row>
    <row r="826" ht="20.1" customHeight="1" spans="1:5">
      <c r="A826" s="291" t="s">
        <v>652</v>
      </c>
      <c r="B826" s="289">
        <v>0</v>
      </c>
      <c r="C826" s="289">
        <v>0</v>
      </c>
      <c r="D826" s="289">
        <v>0</v>
      </c>
      <c r="E826" s="290"/>
    </row>
    <row r="827" ht="20.1" customHeight="1" spans="1:5">
      <c r="A827" s="291" t="s">
        <v>653</v>
      </c>
      <c r="B827" s="289">
        <v>0</v>
      </c>
      <c r="C827" s="289">
        <v>0</v>
      </c>
      <c r="D827" s="289">
        <v>0</v>
      </c>
      <c r="E827" s="290"/>
    </row>
    <row r="828" ht="20.1" customHeight="1" spans="1:5">
      <c r="A828" s="291" t="s">
        <v>83</v>
      </c>
      <c r="B828" s="289">
        <v>0</v>
      </c>
      <c r="C828" s="289">
        <v>0</v>
      </c>
      <c r="D828" s="289">
        <v>0</v>
      </c>
      <c r="E828" s="290"/>
    </row>
    <row r="829" ht="20.1" customHeight="1" spans="1:5">
      <c r="A829" s="291" t="s">
        <v>654</v>
      </c>
      <c r="B829" s="289">
        <v>0</v>
      </c>
      <c r="C829" s="289">
        <v>0</v>
      </c>
      <c r="D829" s="289">
        <v>0</v>
      </c>
      <c r="E829" s="290"/>
    </row>
    <row r="830" ht="20.1" customHeight="1" spans="1:5">
      <c r="A830" s="291" t="s">
        <v>51</v>
      </c>
      <c r="B830" s="289">
        <v>0</v>
      </c>
      <c r="C830" s="289">
        <v>0</v>
      </c>
      <c r="D830" s="289">
        <v>0</v>
      </c>
      <c r="E830" s="290"/>
    </row>
    <row r="831" ht="20.1" customHeight="1" spans="1:5">
      <c r="A831" s="291" t="s">
        <v>655</v>
      </c>
      <c r="B831" s="289">
        <v>0</v>
      </c>
      <c r="C831" s="289">
        <v>0</v>
      </c>
      <c r="D831" s="289">
        <v>0</v>
      </c>
      <c r="E831" s="290"/>
    </row>
    <row r="832" ht="20.1" customHeight="1" spans="1:5">
      <c r="A832" s="286" t="s">
        <v>656</v>
      </c>
      <c r="B832" s="289">
        <f>B833</f>
        <v>2907</v>
      </c>
      <c r="C832" s="289">
        <f>C833</f>
        <v>0</v>
      </c>
      <c r="D832" s="289">
        <f>D833</f>
        <v>0</v>
      </c>
      <c r="E832" s="290"/>
    </row>
    <row r="833" ht="20.1" customHeight="1" spans="1:5">
      <c r="A833" s="291" t="s">
        <v>657</v>
      </c>
      <c r="B833" s="289">
        <v>2907</v>
      </c>
      <c r="C833" s="292">
        <v>0</v>
      </c>
      <c r="D833" s="292">
        <v>0</v>
      </c>
      <c r="E833" s="290"/>
    </row>
    <row r="834" ht="20.1" customHeight="1" spans="1:5">
      <c r="A834" s="286" t="s">
        <v>658</v>
      </c>
      <c r="B834" s="289">
        <f>B835+B846+B848+B851+B853+B855</f>
        <v>7953</v>
      </c>
      <c r="C834" s="289">
        <f>C835+C846+C848+C851+C853+C855</f>
        <v>8936</v>
      </c>
      <c r="D834" s="289">
        <f>D835+D846+D848+D851+D853+D855</f>
        <v>8936</v>
      </c>
      <c r="E834" s="290">
        <f>D834/C834*100</f>
        <v>100</v>
      </c>
    </row>
    <row r="835" ht="20.1" customHeight="1" spans="1:5">
      <c r="A835" s="286" t="s">
        <v>659</v>
      </c>
      <c r="B835" s="289">
        <f>SUM(B836:B845)</f>
        <v>1394</v>
      </c>
      <c r="C835" s="289">
        <f>SUM(C836:C845)</f>
        <v>1923</v>
      </c>
      <c r="D835" s="289">
        <f>SUM(D836:D845)</f>
        <v>1923</v>
      </c>
      <c r="E835" s="290">
        <f>D835/C835*100</f>
        <v>100</v>
      </c>
    </row>
    <row r="836" ht="20.1" customHeight="1" spans="1:5">
      <c r="A836" s="291" t="s">
        <v>42</v>
      </c>
      <c r="B836" s="289">
        <v>384</v>
      </c>
      <c r="C836" s="289">
        <v>665</v>
      </c>
      <c r="D836" s="289">
        <v>665</v>
      </c>
      <c r="E836" s="290">
        <f>D836/C836*100</f>
        <v>100</v>
      </c>
    </row>
    <row r="837" ht="20.1" customHeight="1" spans="1:5">
      <c r="A837" s="291" t="s">
        <v>43</v>
      </c>
      <c r="B837" s="289">
        <v>0</v>
      </c>
      <c r="C837" s="289">
        <v>0</v>
      </c>
      <c r="D837" s="289">
        <v>0</v>
      </c>
      <c r="E837" s="290"/>
    </row>
    <row r="838" ht="20.1" customHeight="1" spans="1:5">
      <c r="A838" s="291" t="s">
        <v>44</v>
      </c>
      <c r="B838" s="289">
        <v>701</v>
      </c>
      <c r="C838" s="289">
        <v>711</v>
      </c>
      <c r="D838" s="289">
        <v>711</v>
      </c>
      <c r="E838" s="290">
        <f>D838/C838*100</f>
        <v>100</v>
      </c>
    </row>
    <row r="839" ht="20.1" customHeight="1" spans="1:5">
      <c r="A839" s="291" t="s">
        <v>660</v>
      </c>
      <c r="B839" s="289">
        <v>232</v>
      </c>
      <c r="C839" s="289">
        <v>300</v>
      </c>
      <c r="D839" s="289">
        <v>300</v>
      </c>
      <c r="E839" s="290">
        <f>D839/C839*100</f>
        <v>100</v>
      </c>
    </row>
    <row r="840" ht="20.1" customHeight="1" spans="1:5">
      <c r="A840" s="291" t="s">
        <v>661</v>
      </c>
      <c r="B840" s="289">
        <v>0</v>
      </c>
      <c r="C840" s="289">
        <v>0</v>
      </c>
      <c r="D840" s="289">
        <v>0</v>
      </c>
      <c r="E840" s="290"/>
    </row>
    <row r="841" ht="20.1" customHeight="1" spans="1:5">
      <c r="A841" s="291" t="s">
        <v>662</v>
      </c>
      <c r="B841" s="289">
        <v>0</v>
      </c>
      <c r="C841" s="289">
        <v>0</v>
      </c>
      <c r="D841" s="289">
        <v>0</v>
      </c>
      <c r="E841" s="290"/>
    </row>
    <row r="842" ht="20.1" customHeight="1" spans="1:5">
      <c r="A842" s="291" t="s">
        <v>663</v>
      </c>
      <c r="B842" s="289">
        <v>0</v>
      </c>
      <c r="C842" s="289">
        <v>0</v>
      </c>
      <c r="D842" s="289">
        <v>0</v>
      </c>
      <c r="E842" s="290"/>
    </row>
    <row r="843" ht="20.1" customHeight="1" spans="1:5">
      <c r="A843" s="291" t="s">
        <v>664</v>
      </c>
      <c r="B843" s="289">
        <v>77</v>
      </c>
      <c r="C843" s="289">
        <v>110</v>
      </c>
      <c r="D843" s="289">
        <v>110</v>
      </c>
      <c r="E843" s="290">
        <f>D843/C843*100</f>
        <v>100</v>
      </c>
    </row>
    <row r="844" ht="20.1" customHeight="1" spans="1:5">
      <c r="A844" s="291" t="s">
        <v>665</v>
      </c>
      <c r="B844" s="289">
        <v>0</v>
      </c>
      <c r="C844" s="289">
        <v>0</v>
      </c>
      <c r="D844" s="289">
        <v>0</v>
      </c>
      <c r="E844" s="290"/>
    </row>
    <row r="845" ht="20.1" customHeight="1" spans="1:5">
      <c r="A845" s="291" t="s">
        <v>666</v>
      </c>
      <c r="B845" s="289">
        <v>0</v>
      </c>
      <c r="C845" s="289">
        <v>137</v>
      </c>
      <c r="D845" s="289">
        <v>137</v>
      </c>
      <c r="E845" s="290">
        <f>D845/C845*100</f>
        <v>100</v>
      </c>
    </row>
    <row r="846" ht="20.1" customHeight="1" spans="1:5">
      <c r="A846" s="286" t="s">
        <v>667</v>
      </c>
      <c r="B846" s="289">
        <f>B847</f>
        <v>2742</v>
      </c>
      <c r="C846" s="289">
        <f>C847</f>
        <v>1974</v>
      </c>
      <c r="D846" s="289">
        <f>D847</f>
        <v>1974</v>
      </c>
      <c r="E846" s="290">
        <f t="shared" ref="E846:E909" si="13">D846/C846*100</f>
        <v>100</v>
      </c>
    </row>
    <row r="847" ht="20.1" customHeight="1" spans="1:5">
      <c r="A847" s="291" t="s">
        <v>668</v>
      </c>
      <c r="B847" s="289">
        <v>2742</v>
      </c>
      <c r="C847" s="289">
        <v>1974</v>
      </c>
      <c r="D847" s="289">
        <v>1974</v>
      </c>
      <c r="E847" s="290">
        <f t="shared" si="13"/>
        <v>100</v>
      </c>
    </row>
    <row r="848" ht="20.1" customHeight="1" spans="1:5">
      <c r="A848" s="286" t="s">
        <v>669</v>
      </c>
      <c r="B848" s="289">
        <f>SUM(B849:B850)</f>
        <v>0</v>
      </c>
      <c r="C848" s="289">
        <f>SUM(C849:C850)</f>
        <v>2598</v>
      </c>
      <c r="D848" s="289">
        <f>SUM(D849:D850)</f>
        <v>2598</v>
      </c>
      <c r="E848" s="290">
        <f t="shared" si="13"/>
        <v>100</v>
      </c>
    </row>
    <row r="849" ht="20.1" customHeight="1" spans="1:5">
      <c r="A849" s="291" t="s">
        <v>670</v>
      </c>
      <c r="B849" s="289">
        <v>0</v>
      </c>
      <c r="C849" s="289">
        <v>1018</v>
      </c>
      <c r="D849" s="289">
        <v>1018</v>
      </c>
      <c r="E849" s="290">
        <f t="shared" si="13"/>
        <v>100</v>
      </c>
    </row>
    <row r="850" ht="20.1" customHeight="1" spans="1:5">
      <c r="A850" s="291" t="s">
        <v>671</v>
      </c>
      <c r="B850" s="289">
        <v>0</v>
      </c>
      <c r="C850" s="289">
        <v>1580</v>
      </c>
      <c r="D850" s="289">
        <v>1580</v>
      </c>
      <c r="E850" s="290">
        <f t="shared" si="13"/>
        <v>100</v>
      </c>
    </row>
    <row r="851" ht="20.1" customHeight="1" spans="1:5">
      <c r="A851" s="286" t="s">
        <v>672</v>
      </c>
      <c r="B851" s="289">
        <f t="shared" ref="B851:B855" si="14">B852</f>
        <v>3651</v>
      </c>
      <c r="C851" s="289">
        <f t="shared" ref="C851:C855" si="15">C852</f>
        <v>1327</v>
      </c>
      <c r="D851" s="289">
        <f t="shared" ref="D851:D855" si="16">D852</f>
        <v>1327</v>
      </c>
      <c r="E851" s="290">
        <f t="shared" si="13"/>
        <v>100</v>
      </c>
    </row>
    <row r="852" ht="20.1" customHeight="1" spans="1:5">
      <c r="A852" s="291" t="s">
        <v>673</v>
      </c>
      <c r="B852" s="289">
        <v>3651</v>
      </c>
      <c r="C852" s="289">
        <v>1327</v>
      </c>
      <c r="D852" s="289">
        <v>1327</v>
      </c>
      <c r="E852" s="290">
        <f t="shared" si="13"/>
        <v>100</v>
      </c>
    </row>
    <row r="853" ht="20.1" customHeight="1" spans="1:5">
      <c r="A853" s="286" t="s">
        <v>674</v>
      </c>
      <c r="B853" s="289">
        <f t="shared" si="14"/>
        <v>166</v>
      </c>
      <c r="C853" s="289">
        <f t="shared" si="15"/>
        <v>204</v>
      </c>
      <c r="D853" s="289">
        <f t="shared" si="16"/>
        <v>204</v>
      </c>
      <c r="E853" s="290">
        <f t="shared" si="13"/>
        <v>100</v>
      </c>
    </row>
    <row r="854" ht="20.1" customHeight="1" spans="1:5">
      <c r="A854" s="291" t="s">
        <v>675</v>
      </c>
      <c r="B854" s="289">
        <v>166</v>
      </c>
      <c r="C854" s="289">
        <v>204</v>
      </c>
      <c r="D854" s="289">
        <v>204</v>
      </c>
      <c r="E854" s="290">
        <f t="shared" si="13"/>
        <v>100</v>
      </c>
    </row>
    <row r="855" ht="20.1" customHeight="1" spans="1:5">
      <c r="A855" s="286" t="s">
        <v>676</v>
      </c>
      <c r="B855" s="289">
        <f t="shared" si="14"/>
        <v>0</v>
      </c>
      <c r="C855" s="289">
        <f t="shared" si="15"/>
        <v>910</v>
      </c>
      <c r="D855" s="289">
        <f t="shared" si="16"/>
        <v>910</v>
      </c>
      <c r="E855" s="290">
        <f t="shared" si="13"/>
        <v>100</v>
      </c>
    </row>
    <row r="856" ht="20.1" customHeight="1" spans="1:5">
      <c r="A856" s="291" t="s">
        <v>677</v>
      </c>
      <c r="B856" s="289">
        <v>0</v>
      </c>
      <c r="C856" s="289">
        <v>910</v>
      </c>
      <c r="D856" s="289">
        <v>910</v>
      </c>
      <c r="E856" s="290">
        <f t="shared" si="13"/>
        <v>100</v>
      </c>
    </row>
    <row r="857" ht="20.1" customHeight="1" spans="1:5">
      <c r="A857" s="286" t="s">
        <v>678</v>
      </c>
      <c r="B857" s="289">
        <f>B858+B884+B909+B937+B948+B955+B962+B965</f>
        <v>61520</v>
      </c>
      <c r="C857" s="289">
        <f>C858+C884+C909+C937+C948+C955+C962+C965</f>
        <v>108896</v>
      </c>
      <c r="D857" s="289">
        <f>D858+D884+D909+D937+D948+D955+D962+D965</f>
        <v>108361</v>
      </c>
      <c r="E857" s="290">
        <f t="shared" si="13"/>
        <v>99.5</v>
      </c>
    </row>
    <row r="858" ht="20.1" customHeight="1" spans="1:5">
      <c r="A858" s="286" t="s">
        <v>679</v>
      </c>
      <c r="B858" s="289">
        <f>SUM(B859:B883)</f>
        <v>13589</v>
      </c>
      <c r="C858" s="289">
        <f>SUM(C859:C883)</f>
        <v>25777</v>
      </c>
      <c r="D858" s="289">
        <f>SUM(D859:D883)</f>
        <v>25777</v>
      </c>
      <c r="E858" s="290">
        <f t="shared" si="13"/>
        <v>100</v>
      </c>
    </row>
    <row r="859" ht="20.1" customHeight="1" spans="1:5">
      <c r="A859" s="291" t="s">
        <v>42</v>
      </c>
      <c r="B859" s="289">
        <v>845</v>
      </c>
      <c r="C859" s="289">
        <v>1985</v>
      </c>
      <c r="D859" s="289">
        <v>1985</v>
      </c>
      <c r="E859" s="290">
        <f t="shared" si="13"/>
        <v>100</v>
      </c>
    </row>
    <row r="860" ht="20.1" customHeight="1" spans="1:5">
      <c r="A860" s="291" t="s">
        <v>43</v>
      </c>
      <c r="B860" s="289">
        <v>200</v>
      </c>
      <c r="C860" s="289">
        <v>174</v>
      </c>
      <c r="D860" s="289">
        <v>174</v>
      </c>
      <c r="E860" s="290">
        <f t="shared" si="13"/>
        <v>100</v>
      </c>
    </row>
    <row r="861" ht="20.1" customHeight="1" spans="1:5">
      <c r="A861" s="291" t="s">
        <v>44</v>
      </c>
      <c r="B861" s="289">
        <v>0</v>
      </c>
      <c r="C861" s="289">
        <v>14</v>
      </c>
      <c r="D861" s="289">
        <v>14</v>
      </c>
      <c r="E861" s="290">
        <f t="shared" si="13"/>
        <v>100</v>
      </c>
    </row>
    <row r="862" ht="20.1" customHeight="1" spans="1:5">
      <c r="A862" s="291" t="s">
        <v>51</v>
      </c>
      <c r="B862" s="289">
        <v>1013</v>
      </c>
      <c r="C862" s="289">
        <v>2536</v>
      </c>
      <c r="D862" s="289">
        <v>2536</v>
      </c>
      <c r="E862" s="290">
        <f t="shared" si="13"/>
        <v>100</v>
      </c>
    </row>
    <row r="863" ht="20.1" customHeight="1" spans="1:5">
      <c r="A863" s="291" t="s">
        <v>680</v>
      </c>
      <c r="B863" s="289">
        <v>0</v>
      </c>
      <c r="C863" s="289">
        <v>0</v>
      </c>
      <c r="D863" s="289">
        <v>0</v>
      </c>
      <c r="E863" s="290"/>
    </row>
    <row r="864" ht="20.1" customHeight="1" spans="1:5">
      <c r="A864" s="291" t="s">
        <v>681</v>
      </c>
      <c r="B864" s="289">
        <v>1297</v>
      </c>
      <c r="C864" s="289">
        <v>0</v>
      </c>
      <c r="D864" s="289">
        <v>0</v>
      </c>
      <c r="E864" s="290"/>
    </row>
    <row r="865" ht="20.1" customHeight="1" spans="1:5">
      <c r="A865" s="291" t="s">
        <v>682</v>
      </c>
      <c r="B865" s="289">
        <v>268</v>
      </c>
      <c r="C865" s="289">
        <v>41</v>
      </c>
      <c r="D865" s="289">
        <v>41</v>
      </c>
      <c r="E865" s="290">
        <f t="shared" si="13"/>
        <v>100</v>
      </c>
    </row>
    <row r="866" ht="20.1" customHeight="1" spans="1:5">
      <c r="A866" s="291" t="s">
        <v>683</v>
      </c>
      <c r="B866" s="289">
        <v>0</v>
      </c>
      <c r="C866" s="289">
        <v>8</v>
      </c>
      <c r="D866" s="289">
        <v>8</v>
      </c>
      <c r="E866" s="290">
        <f t="shared" si="13"/>
        <v>100</v>
      </c>
    </row>
    <row r="867" ht="20.1" customHeight="1" spans="1:5">
      <c r="A867" s="291" t="s">
        <v>684</v>
      </c>
      <c r="B867" s="289">
        <v>0</v>
      </c>
      <c r="C867" s="289">
        <v>13</v>
      </c>
      <c r="D867" s="289">
        <v>13</v>
      </c>
      <c r="E867" s="290">
        <f t="shared" si="13"/>
        <v>100</v>
      </c>
    </row>
    <row r="868" ht="20.1" customHeight="1" spans="1:5">
      <c r="A868" s="291" t="s">
        <v>685</v>
      </c>
      <c r="B868" s="289">
        <v>0</v>
      </c>
      <c r="C868" s="289">
        <v>2</v>
      </c>
      <c r="D868" s="289">
        <v>2</v>
      </c>
      <c r="E868" s="290">
        <f t="shared" si="13"/>
        <v>100</v>
      </c>
    </row>
    <row r="869" ht="20.1" customHeight="1" spans="1:5">
      <c r="A869" s="291" t="s">
        <v>686</v>
      </c>
      <c r="B869" s="289">
        <v>0</v>
      </c>
      <c r="C869" s="289">
        <v>2</v>
      </c>
      <c r="D869" s="289">
        <v>2</v>
      </c>
      <c r="E869" s="290">
        <f t="shared" si="13"/>
        <v>100</v>
      </c>
    </row>
    <row r="870" ht="20.1" customHeight="1" spans="1:5">
      <c r="A870" s="291" t="s">
        <v>687</v>
      </c>
      <c r="B870" s="289">
        <v>0</v>
      </c>
      <c r="C870" s="289">
        <v>0</v>
      </c>
      <c r="D870" s="289">
        <v>0</v>
      </c>
      <c r="E870" s="290"/>
    </row>
    <row r="871" ht="20.1" customHeight="1" spans="1:5">
      <c r="A871" s="291" t="s">
        <v>688</v>
      </c>
      <c r="B871" s="289">
        <v>0</v>
      </c>
      <c r="C871" s="289">
        <v>0</v>
      </c>
      <c r="D871" s="289">
        <v>0</v>
      </c>
      <c r="E871" s="290"/>
    </row>
    <row r="872" ht="20.1" customHeight="1" spans="1:5">
      <c r="A872" s="291" t="s">
        <v>689</v>
      </c>
      <c r="B872" s="289">
        <v>0</v>
      </c>
      <c r="C872" s="289">
        <v>0</v>
      </c>
      <c r="D872" s="289">
        <v>0</v>
      </c>
      <c r="E872" s="290"/>
    </row>
    <row r="873" ht="20.1" customHeight="1" spans="1:5">
      <c r="A873" s="291" t="s">
        <v>690</v>
      </c>
      <c r="B873" s="289">
        <v>0</v>
      </c>
      <c r="C873" s="289">
        <v>0</v>
      </c>
      <c r="D873" s="289">
        <v>0</v>
      </c>
      <c r="E873" s="290"/>
    </row>
    <row r="874" ht="20.1" customHeight="1" spans="1:5">
      <c r="A874" s="291" t="s">
        <v>691</v>
      </c>
      <c r="B874" s="289">
        <v>6886</v>
      </c>
      <c r="C874" s="289">
        <v>10694</v>
      </c>
      <c r="D874" s="289">
        <v>10694</v>
      </c>
      <c r="E874" s="290">
        <f t="shared" si="13"/>
        <v>100</v>
      </c>
    </row>
    <row r="875" ht="20.1" customHeight="1" spans="1:5">
      <c r="A875" s="291" t="s">
        <v>692</v>
      </c>
      <c r="B875" s="289">
        <v>0</v>
      </c>
      <c r="C875" s="289">
        <v>4</v>
      </c>
      <c r="D875" s="289">
        <v>4</v>
      </c>
      <c r="E875" s="290">
        <f t="shared" si="13"/>
        <v>100</v>
      </c>
    </row>
    <row r="876" ht="20.1" customHeight="1" spans="1:5">
      <c r="A876" s="291" t="s">
        <v>693</v>
      </c>
      <c r="B876" s="289">
        <v>0</v>
      </c>
      <c r="C876" s="289">
        <v>9</v>
      </c>
      <c r="D876" s="289">
        <v>9</v>
      </c>
      <c r="E876" s="290">
        <f t="shared" si="13"/>
        <v>100</v>
      </c>
    </row>
    <row r="877" ht="20.1" customHeight="1" spans="1:5">
      <c r="A877" s="291" t="s">
        <v>694</v>
      </c>
      <c r="B877" s="289">
        <v>841</v>
      </c>
      <c r="C877" s="289">
        <v>0</v>
      </c>
      <c r="D877" s="289">
        <v>0</v>
      </c>
      <c r="E877" s="290"/>
    </row>
    <row r="878" ht="20.1" customHeight="1" spans="1:5">
      <c r="A878" s="291" t="s">
        <v>695</v>
      </c>
      <c r="B878" s="289">
        <v>0</v>
      </c>
      <c r="C878" s="289">
        <v>2002</v>
      </c>
      <c r="D878" s="289">
        <v>2002</v>
      </c>
      <c r="E878" s="290">
        <f t="shared" si="13"/>
        <v>100</v>
      </c>
    </row>
    <row r="879" ht="20.1" customHeight="1" spans="1:5">
      <c r="A879" s="291" t="s">
        <v>696</v>
      </c>
      <c r="B879" s="289">
        <v>0</v>
      </c>
      <c r="C879" s="289">
        <v>914</v>
      </c>
      <c r="D879" s="289">
        <v>914</v>
      </c>
      <c r="E879" s="290">
        <f t="shared" si="13"/>
        <v>100</v>
      </c>
    </row>
    <row r="880" ht="20.1" customHeight="1" spans="1:5">
      <c r="A880" s="291" t="s">
        <v>697</v>
      </c>
      <c r="B880" s="289">
        <v>0</v>
      </c>
      <c r="C880" s="289">
        <v>0</v>
      </c>
      <c r="D880" s="289">
        <v>0</v>
      </c>
      <c r="E880" s="290"/>
    </row>
    <row r="881" ht="20.1" customHeight="1" spans="1:5">
      <c r="A881" s="291" t="s">
        <v>698</v>
      </c>
      <c r="B881" s="289">
        <v>9</v>
      </c>
      <c r="C881" s="289">
        <v>12</v>
      </c>
      <c r="D881" s="289">
        <v>12</v>
      </c>
      <c r="E881" s="290">
        <f t="shared" si="13"/>
        <v>100</v>
      </c>
    </row>
    <row r="882" ht="20.1" customHeight="1" spans="1:5">
      <c r="A882" s="291" t="s">
        <v>699</v>
      </c>
      <c r="B882" s="289">
        <v>0</v>
      </c>
      <c r="C882" s="289">
        <v>6</v>
      </c>
      <c r="D882" s="289">
        <v>6</v>
      </c>
      <c r="E882" s="290">
        <f t="shared" si="13"/>
        <v>100</v>
      </c>
    </row>
    <row r="883" ht="20.1" customHeight="1" spans="1:5">
      <c r="A883" s="291" t="s">
        <v>700</v>
      </c>
      <c r="B883" s="289">
        <v>2230</v>
      </c>
      <c r="C883" s="289">
        <v>7361</v>
      </c>
      <c r="D883" s="289">
        <v>7361</v>
      </c>
      <c r="E883" s="290">
        <f t="shared" si="13"/>
        <v>100</v>
      </c>
    </row>
    <row r="884" ht="20.1" customHeight="1" spans="1:5">
      <c r="A884" s="286" t="s">
        <v>701</v>
      </c>
      <c r="B884" s="289">
        <f>SUM(B885:B908)</f>
        <v>3650</v>
      </c>
      <c r="C884" s="289">
        <f>SUM(C885:C908)</f>
        <v>8053</v>
      </c>
      <c r="D884" s="289">
        <f>SUM(D885:D908)</f>
        <v>8053</v>
      </c>
      <c r="E884" s="290">
        <f t="shared" si="13"/>
        <v>100</v>
      </c>
    </row>
    <row r="885" ht="20.1" customHeight="1" spans="1:5">
      <c r="A885" s="291" t="s">
        <v>42</v>
      </c>
      <c r="B885" s="289">
        <v>134</v>
      </c>
      <c r="C885" s="289">
        <v>593</v>
      </c>
      <c r="D885" s="289">
        <v>593</v>
      </c>
      <c r="E885" s="290">
        <f t="shared" si="13"/>
        <v>100</v>
      </c>
    </row>
    <row r="886" ht="20.1" customHeight="1" spans="1:5">
      <c r="A886" s="291" t="s">
        <v>43</v>
      </c>
      <c r="B886" s="289">
        <v>200</v>
      </c>
      <c r="C886" s="289">
        <v>0</v>
      </c>
      <c r="D886" s="289">
        <v>0</v>
      </c>
      <c r="E886" s="290"/>
    </row>
    <row r="887" ht="20.1" customHeight="1" spans="1:5">
      <c r="A887" s="291" t="s">
        <v>44</v>
      </c>
      <c r="B887" s="289">
        <v>0</v>
      </c>
      <c r="C887" s="289">
        <v>0</v>
      </c>
      <c r="D887" s="289">
        <v>0</v>
      </c>
      <c r="E887" s="290"/>
    </row>
    <row r="888" ht="20.1" customHeight="1" spans="1:5">
      <c r="A888" s="291" t="s">
        <v>702</v>
      </c>
      <c r="B888" s="289">
        <v>2965</v>
      </c>
      <c r="C888" s="289">
        <v>1937</v>
      </c>
      <c r="D888" s="289">
        <v>1937</v>
      </c>
      <c r="E888" s="290">
        <f t="shared" si="13"/>
        <v>100</v>
      </c>
    </row>
    <row r="889" ht="20.1" customHeight="1" spans="1:5">
      <c r="A889" s="291" t="s">
        <v>703</v>
      </c>
      <c r="B889" s="289">
        <v>0</v>
      </c>
      <c r="C889" s="289">
        <v>777</v>
      </c>
      <c r="D889" s="289">
        <v>777</v>
      </c>
      <c r="E889" s="290">
        <f t="shared" si="13"/>
        <v>100</v>
      </c>
    </row>
    <row r="890" ht="20.1" customHeight="1" spans="1:5">
      <c r="A890" s="291" t="s">
        <v>704</v>
      </c>
      <c r="B890" s="289">
        <v>0</v>
      </c>
      <c r="C890" s="289">
        <v>0</v>
      </c>
      <c r="D890" s="289">
        <v>0</v>
      </c>
      <c r="E890" s="290"/>
    </row>
    <row r="891" ht="20.1" customHeight="1" spans="1:5">
      <c r="A891" s="291" t="s">
        <v>705</v>
      </c>
      <c r="B891" s="289">
        <v>0</v>
      </c>
      <c r="C891" s="289">
        <v>2573</v>
      </c>
      <c r="D891" s="289">
        <v>2573</v>
      </c>
      <c r="E891" s="290">
        <f t="shared" si="13"/>
        <v>100</v>
      </c>
    </row>
    <row r="892" ht="20.1" customHeight="1" spans="1:5">
      <c r="A892" s="291" t="s">
        <v>706</v>
      </c>
      <c r="B892" s="289">
        <v>0</v>
      </c>
      <c r="C892" s="289">
        <v>1596</v>
      </c>
      <c r="D892" s="289">
        <v>1596</v>
      </c>
      <c r="E892" s="290">
        <f t="shared" si="13"/>
        <v>100</v>
      </c>
    </row>
    <row r="893" ht="20.1" customHeight="1" spans="1:5">
      <c r="A893" s="291" t="s">
        <v>707</v>
      </c>
      <c r="B893" s="289">
        <v>0</v>
      </c>
      <c r="C893" s="289">
        <v>17</v>
      </c>
      <c r="D893" s="289">
        <v>17</v>
      </c>
      <c r="E893" s="290">
        <f t="shared" si="13"/>
        <v>100</v>
      </c>
    </row>
    <row r="894" ht="20.1" customHeight="1" spans="1:5">
      <c r="A894" s="291" t="s">
        <v>708</v>
      </c>
      <c r="B894" s="289">
        <v>0</v>
      </c>
      <c r="C894" s="289">
        <v>0</v>
      </c>
      <c r="D894" s="289">
        <v>0</v>
      </c>
      <c r="E894" s="290"/>
    </row>
    <row r="895" ht="20.1" customHeight="1" spans="1:5">
      <c r="A895" s="291" t="s">
        <v>709</v>
      </c>
      <c r="B895" s="289">
        <v>0</v>
      </c>
      <c r="C895" s="289">
        <v>0</v>
      </c>
      <c r="D895" s="289">
        <v>0</v>
      </c>
      <c r="E895" s="290"/>
    </row>
    <row r="896" ht="20.1" customHeight="1" spans="1:5">
      <c r="A896" s="291" t="s">
        <v>710</v>
      </c>
      <c r="B896" s="289">
        <v>351</v>
      </c>
      <c r="C896" s="289">
        <v>529</v>
      </c>
      <c r="D896" s="289">
        <v>529</v>
      </c>
      <c r="E896" s="290">
        <f t="shared" si="13"/>
        <v>100</v>
      </c>
    </row>
    <row r="897" ht="20.1" customHeight="1" spans="1:5">
      <c r="A897" s="291" t="s">
        <v>711</v>
      </c>
      <c r="B897" s="289">
        <v>0</v>
      </c>
      <c r="C897" s="289">
        <v>0</v>
      </c>
      <c r="D897" s="289">
        <v>0</v>
      </c>
      <c r="E897" s="290"/>
    </row>
    <row r="898" ht="20.1" customHeight="1" spans="1:5">
      <c r="A898" s="291" t="s">
        <v>712</v>
      </c>
      <c r="B898" s="289">
        <v>0</v>
      </c>
      <c r="C898" s="289">
        <v>0</v>
      </c>
      <c r="D898" s="289">
        <v>0</v>
      </c>
      <c r="E898" s="290"/>
    </row>
    <row r="899" ht="20.1" customHeight="1" spans="1:5">
      <c r="A899" s="291" t="s">
        <v>713</v>
      </c>
      <c r="B899" s="289">
        <v>0</v>
      </c>
      <c r="C899" s="289">
        <v>0</v>
      </c>
      <c r="D899" s="289">
        <v>0</v>
      </c>
      <c r="E899" s="290"/>
    </row>
    <row r="900" ht="20.1" customHeight="1" spans="1:5">
      <c r="A900" s="291" t="s">
        <v>714</v>
      </c>
      <c r="B900" s="289">
        <v>0</v>
      </c>
      <c r="C900" s="289">
        <v>0</v>
      </c>
      <c r="D900" s="289">
        <v>0</v>
      </c>
      <c r="E900" s="290"/>
    </row>
    <row r="901" ht="20.1" customHeight="1" spans="1:5">
      <c r="A901" s="291" t="s">
        <v>715</v>
      </c>
      <c r="B901" s="289">
        <v>0</v>
      </c>
      <c r="C901" s="289">
        <v>0</v>
      </c>
      <c r="D901" s="289">
        <v>0</v>
      </c>
      <c r="E901" s="290"/>
    </row>
    <row r="902" ht="20.1" customHeight="1" spans="1:5">
      <c r="A902" s="291" t="s">
        <v>716</v>
      </c>
      <c r="B902" s="289">
        <v>0</v>
      </c>
      <c r="C902" s="289">
        <v>0</v>
      </c>
      <c r="D902" s="289">
        <v>0</v>
      </c>
      <c r="E902" s="290"/>
    </row>
    <row r="903" ht="20.1" customHeight="1" spans="1:5">
      <c r="A903" s="291" t="s">
        <v>717</v>
      </c>
      <c r="B903" s="289">
        <v>0</v>
      </c>
      <c r="C903" s="289">
        <v>0</v>
      </c>
      <c r="D903" s="289">
        <v>0</v>
      </c>
      <c r="E903" s="290"/>
    </row>
    <row r="904" ht="20.1" customHeight="1" spans="1:5">
      <c r="A904" s="291" t="s">
        <v>718</v>
      </c>
      <c r="B904" s="289">
        <v>0</v>
      </c>
      <c r="C904" s="289">
        <v>31</v>
      </c>
      <c r="D904" s="289">
        <v>31</v>
      </c>
      <c r="E904" s="290">
        <f t="shared" si="13"/>
        <v>100</v>
      </c>
    </row>
    <row r="905" ht="20.1" customHeight="1" spans="1:5">
      <c r="A905" s="291" t="s">
        <v>719</v>
      </c>
      <c r="B905" s="289">
        <v>0</v>
      </c>
      <c r="C905" s="289">
        <v>0</v>
      </c>
      <c r="D905" s="289">
        <v>0</v>
      </c>
      <c r="E905" s="290"/>
    </row>
    <row r="906" ht="20.1" customHeight="1" spans="1:5">
      <c r="A906" s="291" t="s">
        <v>720</v>
      </c>
      <c r="B906" s="289">
        <v>0</v>
      </c>
      <c r="C906" s="289">
        <v>0</v>
      </c>
      <c r="D906" s="289">
        <v>0</v>
      </c>
      <c r="E906" s="290"/>
    </row>
    <row r="907" ht="20.1" customHeight="1" spans="1:5">
      <c r="A907" s="291" t="s">
        <v>686</v>
      </c>
      <c r="B907" s="289">
        <v>0</v>
      </c>
      <c r="C907" s="289">
        <v>0</v>
      </c>
      <c r="D907" s="289">
        <v>0</v>
      </c>
      <c r="E907" s="290"/>
    </row>
    <row r="908" ht="20.1" customHeight="1" spans="1:5">
      <c r="A908" s="291" t="s">
        <v>721</v>
      </c>
      <c r="B908" s="289">
        <v>0</v>
      </c>
      <c r="C908" s="289">
        <v>0</v>
      </c>
      <c r="D908" s="289">
        <v>0</v>
      </c>
      <c r="E908" s="290"/>
    </row>
    <row r="909" ht="20.1" customHeight="1" spans="1:5">
      <c r="A909" s="286" t="s">
        <v>722</v>
      </c>
      <c r="B909" s="289">
        <f>SUM(B910:B936)</f>
        <v>10239</v>
      </c>
      <c r="C909" s="289">
        <f>SUM(C910:C936)</f>
        <v>16312</v>
      </c>
      <c r="D909" s="289">
        <f>SUM(D910:D936)</f>
        <v>16312</v>
      </c>
      <c r="E909" s="290">
        <f t="shared" si="13"/>
        <v>100</v>
      </c>
    </row>
    <row r="910" ht="20.1" customHeight="1" spans="1:5">
      <c r="A910" s="291" t="s">
        <v>42</v>
      </c>
      <c r="B910" s="289">
        <v>165</v>
      </c>
      <c r="C910" s="289">
        <v>424</v>
      </c>
      <c r="D910" s="289">
        <v>424</v>
      </c>
      <c r="E910" s="290">
        <f t="shared" ref="E910:E974" si="17">D910/C910*100</f>
        <v>100</v>
      </c>
    </row>
    <row r="911" ht="20.1" customHeight="1" spans="1:5">
      <c r="A911" s="291" t="s">
        <v>43</v>
      </c>
      <c r="B911" s="289">
        <v>200</v>
      </c>
      <c r="C911" s="289">
        <v>2229</v>
      </c>
      <c r="D911" s="289">
        <v>2229</v>
      </c>
      <c r="E911" s="290">
        <f t="shared" si="17"/>
        <v>100</v>
      </c>
    </row>
    <row r="912" ht="20.1" customHeight="1" spans="1:5">
      <c r="A912" s="291" t="s">
        <v>44</v>
      </c>
      <c r="B912" s="289">
        <v>5</v>
      </c>
      <c r="C912" s="289">
        <v>0</v>
      </c>
      <c r="D912" s="289">
        <v>0</v>
      </c>
      <c r="E912" s="290"/>
    </row>
    <row r="913" ht="20.1" customHeight="1" spans="1:5">
      <c r="A913" s="291" t="s">
        <v>723</v>
      </c>
      <c r="B913" s="289">
        <v>757</v>
      </c>
      <c r="C913" s="289">
        <v>999</v>
      </c>
      <c r="D913" s="289">
        <v>999</v>
      </c>
      <c r="E913" s="290">
        <f t="shared" si="17"/>
        <v>100</v>
      </c>
    </row>
    <row r="914" ht="20.1" customHeight="1" spans="1:5">
      <c r="A914" s="291" t="s">
        <v>724</v>
      </c>
      <c r="B914" s="289">
        <v>0</v>
      </c>
      <c r="C914" s="289">
        <v>3000</v>
      </c>
      <c r="D914" s="289">
        <v>3000</v>
      </c>
      <c r="E914" s="290">
        <f t="shared" si="17"/>
        <v>100</v>
      </c>
    </row>
    <row r="915" ht="20.1" customHeight="1" spans="1:5">
      <c r="A915" s="291" t="s">
        <v>725</v>
      </c>
      <c r="B915" s="289">
        <v>3</v>
      </c>
      <c r="C915" s="289">
        <v>241</v>
      </c>
      <c r="D915" s="289">
        <v>241</v>
      </c>
      <c r="E915" s="290">
        <f t="shared" si="17"/>
        <v>100</v>
      </c>
    </row>
    <row r="916" ht="20.1" customHeight="1" spans="1:5">
      <c r="A916" s="291" t="s">
        <v>726</v>
      </c>
      <c r="B916" s="289">
        <v>0</v>
      </c>
      <c r="C916" s="289">
        <v>0</v>
      </c>
      <c r="D916" s="289">
        <v>0</v>
      </c>
      <c r="E916" s="290"/>
    </row>
    <row r="917" ht="20.1" customHeight="1" spans="1:5">
      <c r="A917" s="291" t="s">
        <v>727</v>
      </c>
      <c r="B917" s="289">
        <v>0</v>
      </c>
      <c r="C917" s="289">
        <v>0</v>
      </c>
      <c r="D917" s="289">
        <v>0</v>
      </c>
      <c r="E917" s="290"/>
    </row>
    <row r="918" ht="20.1" customHeight="1" spans="1:5">
      <c r="A918" s="291" t="s">
        <v>728</v>
      </c>
      <c r="B918" s="289">
        <v>85</v>
      </c>
      <c r="C918" s="289">
        <v>171</v>
      </c>
      <c r="D918" s="289">
        <v>171</v>
      </c>
      <c r="E918" s="290">
        <f t="shared" si="17"/>
        <v>100</v>
      </c>
    </row>
    <row r="919" ht="20.1" customHeight="1" spans="1:5">
      <c r="A919" s="291" t="s">
        <v>729</v>
      </c>
      <c r="B919" s="289">
        <v>0</v>
      </c>
      <c r="C919" s="289">
        <v>0</v>
      </c>
      <c r="D919" s="289">
        <v>0</v>
      </c>
      <c r="E919" s="290"/>
    </row>
    <row r="920" ht="20.1" customHeight="1" spans="1:5">
      <c r="A920" s="291" t="s">
        <v>730</v>
      </c>
      <c r="B920" s="289">
        <v>0</v>
      </c>
      <c r="C920" s="289">
        <v>0</v>
      </c>
      <c r="D920" s="289">
        <v>0</v>
      </c>
      <c r="E920" s="290"/>
    </row>
    <row r="921" ht="20.1" customHeight="1" spans="1:5">
      <c r="A921" s="291" t="s">
        <v>731</v>
      </c>
      <c r="B921" s="289">
        <v>0</v>
      </c>
      <c r="C921" s="289">
        <v>4</v>
      </c>
      <c r="D921" s="289">
        <v>4</v>
      </c>
      <c r="E921" s="290">
        <f t="shared" si="17"/>
        <v>100</v>
      </c>
    </row>
    <row r="922" ht="20.1" customHeight="1" spans="1:5">
      <c r="A922" s="291" t="s">
        <v>732</v>
      </c>
      <c r="B922" s="289">
        <v>0</v>
      </c>
      <c r="C922" s="289">
        <v>0</v>
      </c>
      <c r="D922" s="289">
        <v>0</v>
      </c>
      <c r="E922" s="290"/>
    </row>
    <row r="923" ht="20.1" customHeight="1" spans="1:5">
      <c r="A923" s="291" t="s">
        <v>733</v>
      </c>
      <c r="B923" s="289">
        <v>0</v>
      </c>
      <c r="C923" s="289">
        <v>279</v>
      </c>
      <c r="D923" s="289">
        <v>279</v>
      </c>
      <c r="E923" s="290">
        <f t="shared" si="17"/>
        <v>100</v>
      </c>
    </row>
    <row r="924" ht="20.1" customHeight="1" spans="1:5">
      <c r="A924" s="291" t="s">
        <v>734</v>
      </c>
      <c r="B924" s="289">
        <v>0</v>
      </c>
      <c r="C924" s="289">
        <v>449</v>
      </c>
      <c r="D924" s="289">
        <v>449</v>
      </c>
      <c r="E924" s="290">
        <f t="shared" si="17"/>
        <v>100</v>
      </c>
    </row>
    <row r="925" ht="20.1" customHeight="1" spans="1:5">
      <c r="A925" s="291" t="s">
        <v>735</v>
      </c>
      <c r="B925" s="289">
        <v>2750</v>
      </c>
      <c r="C925" s="289">
        <v>145</v>
      </c>
      <c r="D925" s="289">
        <v>145</v>
      </c>
      <c r="E925" s="290">
        <f t="shared" si="17"/>
        <v>100</v>
      </c>
    </row>
    <row r="926" ht="20.1" customHeight="1" spans="1:5">
      <c r="A926" s="291" t="s">
        <v>736</v>
      </c>
      <c r="B926" s="289">
        <v>146</v>
      </c>
      <c r="C926" s="289">
        <v>141</v>
      </c>
      <c r="D926" s="289">
        <v>141</v>
      </c>
      <c r="E926" s="290">
        <f t="shared" si="17"/>
        <v>100</v>
      </c>
    </row>
    <row r="927" ht="20.1" customHeight="1" spans="1:5">
      <c r="A927" s="291" t="s">
        <v>737</v>
      </c>
      <c r="B927" s="289">
        <v>0</v>
      </c>
      <c r="C927" s="289">
        <v>0</v>
      </c>
      <c r="D927" s="289">
        <v>0</v>
      </c>
      <c r="E927" s="290"/>
    </row>
    <row r="928" ht="20.1" customHeight="1" spans="1:5">
      <c r="A928" s="291" t="s">
        <v>738</v>
      </c>
      <c r="B928" s="289">
        <v>0</v>
      </c>
      <c r="C928" s="289">
        <v>0</v>
      </c>
      <c r="D928" s="289">
        <v>0</v>
      </c>
      <c r="E928" s="290"/>
    </row>
    <row r="929" ht="20.1" customHeight="1" spans="1:5">
      <c r="A929" s="291" t="s">
        <v>739</v>
      </c>
      <c r="B929" s="289">
        <v>0</v>
      </c>
      <c r="C929" s="289">
        <v>0</v>
      </c>
      <c r="D929" s="289">
        <v>0</v>
      </c>
      <c r="E929" s="290"/>
    </row>
    <row r="930" ht="20.1" customHeight="1" spans="1:5">
      <c r="A930" s="291" t="s">
        <v>740</v>
      </c>
      <c r="B930" s="289">
        <v>0</v>
      </c>
      <c r="C930" s="289">
        <v>0</v>
      </c>
      <c r="D930" s="289">
        <v>0</v>
      </c>
      <c r="E930" s="290"/>
    </row>
    <row r="931" ht="20.1" customHeight="1" spans="1:5">
      <c r="A931" s="291" t="s">
        <v>714</v>
      </c>
      <c r="B931" s="289">
        <v>0</v>
      </c>
      <c r="C931" s="289">
        <v>0</v>
      </c>
      <c r="D931" s="289">
        <v>0</v>
      </c>
      <c r="E931" s="290"/>
    </row>
    <row r="932" ht="20.1" customHeight="1" spans="1:5">
      <c r="A932" s="291" t="s">
        <v>741</v>
      </c>
      <c r="B932" s="289">
        <v>0</v>
      </c>
      <c r="C932" s="289">
        <v>0</v>
      </c>
      <c r="D932" s="289">
        <v>0</v>
      </c>
      <c r="E932" s="290"/>
    </row>
    <row r="933" ht="20.1" customHeight="1" spans="1:5">
      <c r="A933" s="291" t="s">
        <v>742</v>
      </c>
      <c r="B933" s="289">
        <v>0</v>
      </c>
      <c r="C933" s="289">
        <v>5</v>
      </c>
      <c r="D933" s="289">
        <v>5</v>
      </c>
      <c r="E933" s="290">
        <f t="shared" si="17"/>
        <v>100</v>
      </c>
    </row>
    <row r="934" ht="20.1" customHeight="1" spans="1:5">
      <c r="A934" s="291" t="s">
        <v>743</v>
      </c>
      <c r="B934" s="289">
        <v>0</v>
      </c>
      <c r="C934" s="289">
        <v>0</v>
      </c>
      <c r="D934" s="289">
        <v>0</v>
      </c>
      <c r="E934" s="290"/>
    </row>
    <row r="935" ht="20.1" customHeight="1" spans="1:5">
      <c r="A935" s="291" t="s">
        <v>744</v>
      </c>
      <c r="B935" s="289">
        <v>0</v>
      </c>
      <c r="C935" s="289">
        <v>0</v>
      </c>
      <c r="D935" s="289">
        <v>0</v>
      </c>
      <c r="E935" s="290"/>
    </row>
    <row r="936" ht="20.1" customHeight="1" spans="1:5">
      <c r="A936" s="291" t="s">
        <v>745</v>
      </c>
      <c r="B936" s="289">
        <v>6128</v>
      </c>
      <c r="C936" s="289">
        <v>8225</v>
      </c>
      <c r="D936" s="289">
        <v>8225</v>
      </c>
      <c r="E936" s="290">
        <f t="shared" si="17"/>
        <v>100</v>
      </c>
    </row>
    <row r="937" ht="20.1" customHeight="1" spans="1:5">
      <c r="A937" s="286" t="s">
        <v>746</v>
      </c>
      <c r="B937" s="289">
        <f>SUM(B938:B947)</f>
        <v>15342</v>
      </c>
      <c r="C937" s="289">
        <f>SUM(C938:C947)</f>
        <v>44475</v>
      </c>
      <c r="D937" s="289">
        <f>SUM(D938:D947)</f>
        <v>44475</v>
      </c>
      <c r="E937" s="290">
        <f t="shared" si="17"/>
        <v>100</v>
      </c>
    </row>
    <row r="938" ht="20.1" customHeight="1" spans="1:5">
      <c r="A938" s="291" t="s">
        <v>42</v>
      </c>
      <c r="B938" s="289">
        <v>321</v>
      </c>
      <c r="C938" s="289">
        <v>477</v>
      </c>
      <c r="D938" s="289">
        <v>477</v>
      </c>
      <c r="E938" s="290">
        <f t="shared" si="17"/>
        <v>100</v>
      </c>
    </row>
    <row r="939" ht="20.1" customHeight="1" spans="1:5">
      <c r="A939" s="291" t="s">
        <v>43</v>
      </c>
      <c r="B939" s="289">
        <v>0</v>
      </c>
      <c r="C939" s="289">
        <v>51</v>
      </c>
      <c r="D939" s="289">
        <v>51</v>
      </c>
      <c r="E939" s="290">
        <f t="shared" si="17"/>
        <v>100</v>
      </c>
    </row>
    <row r="940" ht="20.1" customHeight="1" spans="1:5">
      <c r="A940" s="291" t="s">
        <v>44</v>
      </c>
      <c r="B940" s="289">
        <v>0</v>
      </c>
      <c r="C940" s="289">
        <v>0</v>
      </c>
      <c r="D940" s="289">
        <v>0</v>
      </c>
      <c r="E940" s="290"/>
    </row>
    <row r="941" ht="20.1" customHeight="1" spans="1:5">
      <c r="A941" s="291" t="s">
        <v>747</v>
      </c>
      <c r="B941" s="289">
        <v>2550</v>
      </c>
      <c r="C941" s="289">
        <v>22428</v>
      </c>
      <c r="D941" s="289">
        <v>22428</v>
      </c>
      <c r="E941" s="290">
        <f t="shared" si="17"/>
        <v>100</v>
      </c>
    </row>
    <row r="942" ht="20.1" customHeight="1" spans="1:5">
      <c r="A942" s="291" t="s">
        <v>748</v>
      </c>
      <c r="B942" s="289">
        <v>2000</v>
      </c>
      <c r="C942" s="289">
        <v>8528</v>
      </c>
      <c r="D942" s="289">
        <v>8528</v>
      </c>
      <c r="E942" s="290">
        <f t="shared" si="17"/>
        <v>100</v>
      </c>
    </row>
    <row r="943" ht="20.1" customHeight="1" spans="1:5">
      <c r="A943" s="291" t="s">
        <v>749</v>
      </c>
      <c r="B943" s="289">
        <v>3000</v>
      </c>
      <c r="C943" s="289">
        <v>3968</v>
      </c>
      <c r="D943" s="289">
        <v>3968</v>
      </c>
      <c r="E943" s="290">
        <f t="shared" si="17"/>
        <v>100</v>
      </c>
    </row>
    <row r="944" ht="20.1" customHeight="1" spans="1:5">
      <c r="A944" s="291" t="s">
        <v>750</v>
      </c>
      <c r="B944" s="289">
        <v>0</v>
      </c>
      <c r="C944" s="289">
        <v>1000</v>
      </c>
      <c r="D944" s="289">
        <v>1000</v>
      </c>
      <c r="E944" s="290">
        <f t="shared" si="17"/>
        <v>100</v>
      </c>
    </row>
    <row r="945" ht="20.1" customHeight="1" spans="1:5">
      <c r="A945" s="291" t="s">
        <v>751</v>
      </c>
      <c r="B945" s="289">
        <v>0</v>
      </c>
      <c r="C945" s="289">
        <v>0</v>
      </c>
      <c r="D945" s="289">
        <v>0</v>
      </c>
      <c r="E945" s="290"/>
    </row>
    <row r="946" ht="20.1" customHeight="1" spans="1:5">
      <c r="A946" s="291" t="s">
        <v>752</v>
      </c>
      <c r="B946" s="289">
        <v>78</v>
      </c>
      <c r="C946" s="289">
        <v>67</v>
      </c>
      <c r="D946" s="289">
        <v>67</v>
      </c>
      <c r="E946" s="290">
        <f t="shared" si="17"/>
        <v>100</v>
      </c>
    </row>
    <row r="947" ht="20.1" customHeight="1" spans="1:5">
      <c r="A947" s="291" t="s">
        <v>753</v>
      </c>
      <c r="B947" s="289">
        <v>7393</v>
      </c>
      <c r="C947" s="289">
        <v>7956</v>
      </c>
      <c r="D947" s="289">
        <v>7956</v>
      </c>
      <c r="E947" s="290">
        <f t="shared" si="17"/>
        <v>100</v>
      </c>
    </row>
    <row r="948" ht="20.1" customHeight="1" spans="1:5">
      <c r="A948" s="286" t="s">
        <v>754</v>
      </c>
      <c r="B948" s="289">
        <f>SUM(B949:B954)</f>
        <v>10326</v>
      </c>
      <c r="C948" s="289">
        <f>SUM(C949:C954)</f>
        <v>9892</v>
      </c>
      <c r="D948" s="289">
        <f>SUM(D949:D954)</f>
        <v>9892</v>
      </c>
      <c r="E948" s="290">
        <f t="shared" si="17"/>
        <v>100</v>
      </c>
    </row>
    <row r="949" ht="20.1" customHeight="1" spans="1:5">
      <c r="A949" s="291" t="s">
        <v>755</v>
      </c>
      <c r="B949" s="289">
        <v>0</v>
      </c>
      <c r="C949" s="289">
        <v>0</v>
      </c>
      <c r="D949" s="289">
        <v>0</v>
      </c>
      <c r="E949" s="290"/>
    </row>
    <row r="950" ht="20.1" customHeight="1" spans="1:5">
      <c r="A950" s="291" t="s">
        <v>756</v>
      </c>
      <c r="B950" s="289">
        <v>0</v>
      </c>
      <c r="C950" s="289">
        <v>0</v>
      </c>
      <c r="D950" s="289">
        <v>0</v>
      </c>
      <c r="E950" s="290"/>
    </row>
    <row r="951" ht="20.1" customHeight="1" spans="1:5">
      <c r="A951" s="291" t="s">
        <v>757</v>
      </c>
      <c r="B951" s="289">
        <v>5609</v>
      </c>
      <c r="C951" s="289">
        <v>4897</v>
      </c>
      <c r="D951" s="289">
        <v>4897</v>
      </c>
      <c r="E951" s="290">
        <f t="shared" si="17"/>
        <v>100</v>
      </c>
    </row>
    <row r="952" ht="20.1" customHeight="1" spans="1:5">
      <c r="A952" s="291" t="s">
        <v>758</v>
      </c>
      <c r="B952" s="289">
        <v>0</v>
      </c>
      <c r="C952" s="289">
        <v>1301</v>
      </c>
      <c r="D952" s="289">
        <v>1301</v>
      </c>
      <c r="E952" s="290">
        <f t="shared" si="17"/>
        <v>100</v>
      </c>
    </row>
    <row r="953" ht="20.1" customHeight="1" spans="1:5">
      <c r="A953" s="291" t="s">
        <v>759</v>
      </c>
      <c r="B953" s="289">
        <v>4617</v>
      </c>
      <c r="C953" s="289">
        <v>3254</v>
      </c>
      <c r="D953" s="289">
        <v>3254</v>
      </c>
      <c r="E953" s="290">
        <f t="shared" si="17"/>
        <v>100</v>
      </c>
    </row>
    <row r="954" ht="20.1" customHeight="1" spans="1:5">
      <c r="A954" s="291" t="s">
        <v>760</v>
      </c>
      <c r="B954" s="289">
        <v>100</v>
      </c>
      <c r="C954" s="289">
        <v>440</v>
      </c>
      <c r="D954" s="289">
        <v>440</v>
      </c>
      <c r="E954" s="290">
        <f t="shared" si="17"/>
        <v>100</v>
      </c>
    </row>
    <row r="955" ht="20.1" customHeight="1" spans="1:5">
      <c r="A955" s="286" t="s">
        <v>761</v>
      </c>
      <c r="B955" s="289">
        <f>SUM(B956:B961)</f>
        <v>1500</v>
      </c>
      <c r="C955" s="289">
        <f>SUM(C956:C961)</f>
        <v>1706</v>
      </c>
      <c r="D955" s="289">
        <f>SUM(D956:D961)</f>
        <v>1171</v>
      </c>
      <c r="E955" s="290">
        <f t="shared" si="17"/>
        <v>68.6</v>
      </c>
    </row>
    <row r="956" ht="20.1" customHeight="1" spans="1:5">
      <c r="A956" s="291" t="s">
        <v>762</v>
      </c>
      <c r="B956" s="289">
        <v>0</v>
      </c>
      <c r="C956" s="289">
        <v>91</v>
      </c>
      <c r="D956" s="289">
        <v>91</v>
      </c>
      <c r="E956" s="290">
        <f t="shared" si="17"/>
        <v>100</v>
      </c>
    </row>
    <row r="957" ht="20.1" customHeight="1" spans="1:5">
      <c r="A957" s="291" t="s">
        <v>763</v>
      </c>
      <c r="B957" s="289">
        <v>0</v>
      </c>
      <c r="C957" s="289">
        <v>0</v>
      </c>
      <c r="D957" s="289">
        <v>0</v>
      </c>
      <c r="E957" s="290"/>
    </row>
    <row r="958" ht="20.1" customHeight="1" spans="1:5">
      <c r="A958" s="291" t="s">
        <v>764</v>
      </c>
      <c r="B958" s="289">
        <v>1500</v>
      </c>
      <c r="C958" s="289">
        <v>1544</v>
      </c>
      <c r="D958" s="289">
        <v>1009</v>
      </c>
      <c r="E958" s="290">
        <f t="shared" si="17"/>
        <v>65.3</v>
      </c>
    </row>
    <row r="959" ht="20.1" customHeight="1" spans="1:5">
      <c r="A959" s="291" t="s">
        <v>765</v>
      </c>
      <c r="B959" s="289">
        <v>0</v>
      </c>
      <c r="C959" s="289">
        <v>160</v>
      </c>
      <c r="D959" s="289">
        <v>160</v>
      </c>
      <c r="E959" s="290">
        <f t="shared" si="17"/>
        <v>100</v>
      </c>
    </row>
    <row r="960" ht="20.1" customHeight="1" spans="1:5">
      <c r="A960" s="291" t="s">
        <v>766</v>
      </c>
      <c r="B960" s="289">
        <v>0</v>
      </c>
      <c r="C960" s="289">
        <v>0</v>
      </c>
      <c r="D960" s="289">
        <v>0</v>
      </c>
      <c r="E960" s="290"/>
    </row>
    <row r="961" ht="20.1" customHeight="1" spans="1:5">
      <c r="A961" s="291" t="s">
        <v>767</v>
      </c>
      <c r="B961" s="289">
        <v>0</v>
      </c>
      <c r="C961" s="293">
        <v>-89</v>
      </c>
      <c r="D961" s="293">
        <v>-89</v>
      </c>
      <c r="E961" s="290">
        <f t="shared" si="17"/>
        <v>100</v>
      </c>
    </row>
    <row r="962" ht="20.1" customHeight="1" spans="1:5">
      <c r="A962" s="286" t="s">
        <v>768</v>
      </c>
      <c r="B962" s="289">
        <f>SUM(B963:B964)</f>
        <v>0</v>
      </c>
      <c r="C962" s="289">
        <f>SUM(C963:C964)</f>
        <v>1384</v>
      </c>
      <c r="D962" s="289">
        <f>SUM(D963:D964)</f>
        <v>1384</v>
      </c>
      <c r="E962" s="290">
        <f t="shared" si="17"/>
        <v>100</v>
      </c>
    </row>
    <row r="963" ht="20.1" customHeight="1" spans="1:5">
      <c r="A963" s="291" t="s">
        <v>769</v>
      </c>
      <c r="B963" s="289">
        <v>0</v>
      </c>
      <c r="C963" s="289">
        <v>0</v>
      </c>
      <c r="D963" s="289">
        <v>0</v>
      </c>
      <c r="E963" s="290"/>
    </row>
    <row r="964" ht="20.1" customHeight="1" spans="1:5">
      <c r="A964" s="291" t="s">
        <v>770</v>
      </c>
      <c r="B964" s="289">
        <v>0</v>
      </c>
      <c r="C964" s="289">
        <v>1384</v>
      </c>
      <c r="D964" s="289">
        <v>1384</v>
      </c>
      <c r="E964" s="290">
        <f t="shared" si="17"/>
        <v>100</v>
      </c>
    </row>
    <row r="965" ht="20.1" customHeight="1" spans="1:5">
      <c r="A965" s="286" t="s">
        <v>771</v>
      </c>
      <c r="B965" s="289">
        <f>SUM(B966:B967)</f>
        <v>6874</v>
      </c>
      <c r="C965" s="289">
        <f>SUM(C966:C967)</f>
        <v>1297</v>
      </c>
      <c r="D965" s="289">
        <f>SUM(D966:D967)</f>
        <v>1297</v>
      </c>
      <c r="E965" s="290">
        <f t="shared" si="17"/>
        <v>100</v>
      </c>
    </row>
    <row r="966" ht="20.1" customHeight="1" spans="1:5">
      <c r="A966" s="291" t="s">
        <v>772</v>
      </c>
      <c r="B966" s="289">
        <v>0</v>
      </c>
      <c r="C966" s="289">
        <v>0</v>
      </c>
      <c r="D966" s="289">
        <v>0</v>
      </c>
      <c r="E966" s="290"/>
    </row>
    <row r="967" ht="20.1" customHeight="1" spans="1:5">
      <c r="A967" s="291" t="s">
        <v>773</v>
      </c>
      <c r="B967" s="289">
        <v>6874</v>
      </c>
      <c r="C967" s="289">
        <v>1297</v>
      </c>
      <c r="D967" s="289">
        <v>1297</v>
      </c>
      <c r="E967" s="290">
        <f t="shared" si="17"/>
        <v>100</v>
      </c>
    </row>
    <row r="968" ht="20.1" customHeight="1" spans="1:5">
      <c r="A968" s="286" t="s">
        <v>774</v>
      </c>
      <c r="B968" s="289">
        <f>B969+B992+B1002+B1012+B1017+B1024+B1029</f>
        <v>15000</v>
      </c>
      <c r="C968" s="289">
        <f>C969+C992+C1002+C1012+C1017+C1024+C1029</f>
        <v>17446</v>
      </c>
      <c r="D968" s="289">
        <f>D969+D992+D1002+D1012+D1017+D1024+D1029</f>
        <v>17446</v>
      </c>
      <c r="E968" s="290">
        <f t="shared" si="17"/>
        <v>100</v>
      </c>
    </row>
    <row r="969" ht="20.1" customHeight="1" spans="1:5">
      <c r="A969" s="286" t="s">
        <v>775</v>
      </c>
      <c r="B969" s="289">
        <f>SUM(B970:B991)</f>
        <v>3000</v>
      </c>
      <c r="C969" s="289">
        <f>SUM(C970:C991)</f>
        <v>7172</v>
      </c>
      <c r="D969" s="289">
        <f>SUM(D970:D991)</f>
        <v>7172</v>
      </c>
      <c r="E969" s="290">
        <f t="shared" si="17"/>
        <v>100</v>
      </c>
    </row>
    <row r="970" ht="20.1" customHeight="1" spans="1:5">
      <c r="A970" s="291" t="s">
        <v>42</v>
      </c>
      <c r="B970" s="289">
        <v>212</v>
      </c>
      <c r="C970" s="289">
        <v>506</v>
      </c>
      <c r="D970" s="289">
        <v>506</v>
      </c>
      <c r="E970" s="290">
        <f t="shared" si="17"/>
        <v>100</v>
      </c>
    </row>
    <row r="971" ht="20.1" customHeight="1" spans="1:5">
      <c r="A971" s="291" t="s">
        <v>43</v>
      </c>
      <c r="B971" s="289">
        <v>0</v>
      </c>
      <c r="C971" s="289">
        <v>0</v>
      </c>
      <c r="D971" s="289">
        <v>0</v>
      </c>
      <c r="E971" s="290"/>
    </row>
    <row r="972" ht="20.1" customHeight="1" spans="1:5">
      <c r="A972" s="291" t="s">
        <v>44</v>
      </c>
      <c r="B972" s="289">
        <v>0</v>
      </c>
      <c r="C972" s="289">
        <v>54</v>
      </c>
      <c r="D972" s="289">
        <v>54</v>
      </c>
      <c r="E972" s="290">
        <f t="shared" si="17"/>
        <v>100</v>
      </c>
    </row>
    <row r="973" ht="20.1" customHeight="1" spans="1:5">
      <c r="A973" s="291" t="s">
        <v>776</v>
      </c>
      <c r="B973" s="289">
        <v>0</v>
      </c>
      <c r="C973" s="289">
        <v>270</v>
      </c>
      <c r="D973" s="289">
        <v>270</v>
      </c>
      <c r="E973" s="290">
        <f t="shared" si="17"/>
        <v>100</v>
      </c>
    </row>
    <row r="974" ht="20.1" customHeight="1" spans="1:5">
      <c r="A974" s="291" t="s">
        <v>777</v>
      </c>
      <c r="B974" s="289">
        <v>1880</v>
      </c>
      <c r="C974" s="289">
        <v>2522</v>
      </c>
      <c r="D974" s="289">
        <v>2522</v>
      </c>
      <c r="E974" s="290">
        <f t="shared" si="17"/>
        <v>100</v>
      </c>
    </row>
    <row r="975" ht="20.1" customHeight="1" spans="1:5">
      <c r="A975" s="291" t="s">
        <v>778</v>
      </c>
      <c r="B975" s="289">
        <v>0</v>
      </c>
      <c r="C975" s="289">
        <v>0</v>
      </c>
      <c r="D975" s="289">
        <v>0</v>
      </c>
      <c r="E975" s="290"/>
    </row>
    <row r="976" ht="20.1" customHeight="1" spans="1:5">
      <c r="A976" s="291" t="s">
        <v>779</v>
      </c>
      <c r="B976" s="289">
        <v>5</v>
      </c>
      <c r="C976" s="289">
        <v>1703</v>
      </c>
      <c r="D976" s="289">
        <v>1703</v>
      </c>
      <c r="E976" s="290">
        <f>D976/C976*100</f>
        <v>100</v>
      </c>
    </row>
    <row r="977" ht="20.1" customHeight="1" spans="1:5">
      <c r="A977" s="291" t="s">
        <v>780</v>
      </c>
      <c r="B977" s="289">
        <v>0</v>
      </c>
      <c r="C977" s="289">
        <v>0</v>
      </c>
      <c r="D977" s="289">
        <v>0</v>
      </c>
      <c r="E977" s="290"/>
    </row>
    <row r="978" ht="20.1" customHeight="1" spans="1:5">
      <c r="A978" s="291" t="s">
        <v>781</v>
      </c>
      <c r="B978" s="289">
        <v>708</v>
      </c>
      <c r="C978" s="289">
        <v>1278</v>
      </c>
      <c r="D978" s="289">
        <v>1278</v>
      </c>
      <c r="E978" s="290">
        <f>D978/C978*100</f>
        <v>100</v>
      </c>
    </row>
    <row r="979" ht="20.1" customHeight="1" spans="1:5">
      <c r="A979" s="291" t="s">
        <v>782</v>
      </c>
      <c r="B979" s="289">
        <v>0</v>
      </c>
      <c r="C979" s="289">
        <v>0</v>
      </c>
      <c r="D979" s="289">
        <v>0</v>
      </c>
      <c r="E979" s="290"/>
    </row>
    <row r="980" ht="20.1" customHeight="1" spans="1:5">
      <c r="A980" s="291" t="s">
        <v>783</v>
      </c>
      <c r="B980" s="289">
        <v>0</v>
      </c>
      <c r="C980" s="289">
        <v>0</v>
      </c>
      <c r="D980" s="289">
        <v>0</v>
      </c>
      <c r="E980" s="290"/>
    </row>
    <row r="981" ht="20.1" customHeight="1" spans="1:5">
      <c r="A981" s="291" t="s">
        <v>784</v>
      </c>
      <c r="B981" s="289">
        <v>0</v>
      </c>
      <c r="C981" s="289">
        <v>0</v>
      </c>
      <c r="D981" s="289">
        <v>0</v>
      </c>
      <c r="E981" s="290"/>
    </row>
    <row r="982" ht="20.1" customHeight="1" spans="1:5">
      <c r="A982" s="291" t="s">
        <v>785</v>
      </c>
      <c r="B982" s="289">
        <v>0</v>
      </c>
      <c r="C982" s="289">
        <v>0</v>
      </c>
      <c r="D982" s="289">
        <v>0</v>
      </c>
      <c r="E982" s="290"/>
    </row>
    <row r="983" ht="20.1" customHeight="1" spans="1:5">
      <c r="A983" s="291" t="s">
        <v>786</v>
      </c>
      <c r="B983" s="289">
        <v>0</v>
      </c>
      <c r="C983" s="289">
        <v>0</v>
      </c>
      <c r="D983" s="289">
        <v>0</v>
      </c>
      <c r="E983" s="290"/>
    </row>
    <row r="984" ht="20.1" customHeight="1" spans="1:5">
      <c r="A984" s="291" t="s">
        <v>787</v>
      </c>
      <c r="B984" s="289">
        <v>0</v>
      </c>
      <c r="C984" s="289">
        <v>0</v>
      </c>
      <c r="D984" s="289">
        <v>0</v>
      </c>
      <c r="E984" s="290"/>
    </row>
    <row r="985" ht="20.1" customHeight="1" spans="1:5">
      <c r="A985" s="291" t="s">
        <v>788</v>
      </c>
      <c r="B985" s="289">
        <v>0</v>
      </c>
      <c r="C985" s="289">
        <v>0</v>
      </c>
      <c r="D985" s="289">
        <v>0</v>
      </c>
      <c r="E985" s="290"/>
    </row>
    <row r="986" ht="20.1" customHeight="1" spans="1:5">
      <c r="A986" s="291" t="s">
        <v>789</v>
      </c>
      <c r="B986" s="289">
        <v>65</v>
      </c>
      <c r="C986" s="289">
        <v>110</v>
      </c>
      <c r="D986" s="289">
        <v>110</v>
      </c>
      <c r="E986" s="290">
        <f>D986/C986*100</f>
        <v>100</v>
      </c>
    </row>
    <row r="987" ht="20.1" customHeight="1" spans="1:5">
      <c r="A987" s="291" t="s">
        <v>790</v>
      </c>
      <c r="B987" s="289">
        <v>0</v>
      </c>
      <c r="C987" s="289">
        <v>0</v>
      </c>
      <c r="D987" s="289">
        <v>0</v>
      </c>
      <c r="E987" s="290"/>
    </row>
    <row r="988" ht="20.1" customHeight="1" spans="1:5">
      <c r="A988" s="291" t="s">
        <v>791</v>
      </c>
      <c r="B988" s="289">
        <v>0</v>
      </c>
      <c r="C988" s="289">
        <v>0</v>
      </c>
      <c r="D988" s="289">
        <v>0</v>
      </c>
      <c r="E988" s="290"/>
    </row>
    <row r="989" ht="20.1" customHeight="1" spans="1:5">
      <c r="A989" s="291" t="s">
        <v>792</v>
      </c>
      <c r="B989" s="289">
        <v>0</v>
      </c>
      <c r="C989" s="289">
        <v>0</v>
      </c>
      <c r="D989" s="289">
        <v>0</v>
      </c>
      <c r="E989" s="290"/>
    </row>
    <row r="990" ht="20.1" customHeight="1" spans="1:5">
      <c r="A990" s="291" t="s">
        <v>793</v>
      </c>
      <c r="B990" s="289">
        <v>0</v>
      </c>
      <c r="C990" s="289">
        <v>729</v>
      </c>
      <c r="D990" s="289">
        <v>729</v>
      </c>
      <c r="E990" s="290">
        <f>D990/C990*100</f>
        <v>100</v>
      </c>
    </row>
    <row r="991" ht="20.1" customHeight="1" spans="1:5">
      <c r="A991" s="291" t="s">
        <v>794</v>
      </c>
      <c r="B991" s="289">
        <v>130</v>
      </c>
      <c r="C991" s="289">
        <v>0</v>
      </c>
      <c r="D991" s="289">
        <v>0</v>
      </c>
      <c r="E991" s="290"/>
    </row>
    <row r="992" ht="20.1" customHeight="1" spans="1:5">
      <c r="A992" s="286" t="s">
        <v>795</v>
      </c>
      <c r="B992" s="289">
        <f>SUM(B993:B1001)</f>
        <v>0</v>
      </c>
      <c r="C992" s="289">
        <f>SUM(C993:C1001)</f>
        <v>0</v>
      </c>
      <c r="D992" s="289">
        <f>SUM(D993:D1001)</f>
        <v>0</v>
      </c>
      <c r="E992" s="290"/>
    </row>
    <row r="993" ht="20.1" customHeight="1" spans="1:5">
      <c r="A993" s="291" t="s">
        <v>42</v>
      </c>
      <c r="B993" s="289">
        <v>0</v>
      </c>
      <c r="C993" s="289">
        <v>0</v>
      </c>
      <c r="D993" s="289">
        <v>0</v>
      </c>
      <c r="E993" s="290"/>
    </row>
    <row r="994" ht="20.1" customHeight="1" spans="1:5">
      <c r="A994" s="291" t="s">
        <v>43</v>
      </c>
      <c r="B994" s="289">
        <v>0</v>
      </c>
      <c r="C994" s="289">
        <v>0</v>
      </c>
      <c r="D994" s="289">
        <v>0</v>
      </c>
      <c r="E994" s="290"/>
    </row>
    <row r="995" ht="20.1" customHeight="1" spans="1:5">
      <c r="A995" s="291" t="s">
        <v>44</v>
      </c>
      <c r="B995" s="289">
        <v>0</v>
      </c>
      <c r="C995" s="289">
        <v>0</v>
      </c>
      <c r="D995" s="289">
        <v>0</v>
      </c>
      <c r="E995" s="290"/>
    </row>
    <row r="996" ht="20.1" customHeight="1" spans="1:5">
      <c r="A996" s="291" t="s">
        <v>796</v>
      </c>
      <c r="B996" s="289">
        <v>0</v>
      </c>
      <c r="C996" s="289">
        <v>0</v>
      </c>
      <c r="D996" s="289">
        <v>0</v>
      </c>
      <c r="E996" s="290"/>
    </row>
    <row r="997" ht="20.1" customHeight="1" spans="1:5">
      <c r="A997" s="291" t="s">
        <v>797</v>
      </c>
      <c r="B997" s="289">
        <v>0</v>
      </c>
      <c r="C997" s="289">
        <v>0</v>
      </c>
      <c r="D997" s="289">
        <v>0</v>
      </c>
      <c r="E997" s="290"/>
    </row>
    <row r="998" ht="20.1" customHeight="1" spans="1:5">
      <c r="A998" s="291" t="s">
        <v>798</v>
      </c>
      <c r="B998" s="289">
        <v>0</v>
      </c>
      <c r="C998" s="289">
        <v>0</v>
      </c>
      <c r="D998" s="289">
        <v>0</v>
      </c>
      <c r="E998" s="290"/>
    </row>
    <row r="999" ht="20.1" customHeight="1" spans="1:5">
      <c r="A999" s="291" t="s">
        <v>799</v>
      </c>
      <c r="B999" s="289">
        <v>0</v>
      </c>
      <c r="C999" s="289">
        <v>0</v>
      </c>
      <c r="D999" s="289">
        <v>0</v>
      </c>
      <c r="E999" s="290"/>
    </row>
    <row r="1000" ht="20.1" customHeight="1" spans="1:5">
      <c r="A1000" s="291" t="s">
        <v>800</v>
      </c>
      <c r="B1000" s="289">
        <v>0</v>
      </c>
      <c r="C1000" s="289">
        <v>0</v>
      </c>
      <c r="D1000" s="289">
        <v>0</v>
      </c>
      <c r="E1000" s="290"/>
    </row>
    <row r="1001" ht="20.1" customHeight="1" spans="1:5">
      <c r="A1001" s="291" t="s">
        <v>801</v>
      </c>
      <c r="B1001" s="289">
        <v>0</v>
      </c>
      <c r="C1001" s="289">
        <v>0</v>
      </c>
      <c r="D1001" s="289">
        <v>0</v>
      </c>
      <c r="E1001" s="290"/>
    </row>
    <row r="1002" ht="20.1" customHeight="1" spans="1:5">
      <c r="A1002" s="286" t="s">
        <v>802</v>
      </c>
      <c r="B1002" s="289">
        <f>SUM(B1003:B1011)</f>
        <v>0</v>
      </c>
      <c r="C1002" s="289">
        <f>SUM(C1003:C1011)</f>
        <v>0</v>
      </c>
      <c r="D1002" s="289">
        <f>SUM(D1003:D1011)</f>
        <v>0</v>
      </c>
      <c r="E1002" s="290"/>
    </row>
    <row r="1003" ht="20.1" customHeight="1" spans="1:5">
      <c r="A1003" s="291" t="s">
        <v>42</v>
      </c>
      <c r="B1003" s="289">
        <v>0</v>
      </c>
      <c r="C1003" s="289">
        <v>0</v>
      </c>
      <c r="D1003" s="289">
        <v>0</v>
      </c>
      <c r="E1003" s="290"/>
    </row>
    <row r="1004" ht="20.1" customHeight="1" spans="1:5">
      <c r="A1004" s="291" t="s">
        <v>43</v>
      </c>
      <c r="B1004" s="289">
        <v>0</v>
      </c>
      <c r="C1004" s="289">
        <v>0</v>
      </c>
      <c r="D1004" s="289">
        <v>0</v>
      </c>
      <c r="E1004" s="290"/>
    </row>
    <row r="1005" ht="20.1" customHeight="1" spans="1:5">
      <c r="A1005" s="291" t="s">
        <v>44</v>
      </c>
      <c r="B1005" s="289">
        <v>0</v>
      </c>
      <c r="C1005" s="289">
        <v>0</v>
      </c>
      <c r="D1005" s="289">
        <v>0</v>
      </c>
      <c r="E1005" s="290"/>
    </row>
    <row r="1006" ht="20.1" customHeight="1" spans="1:5">
      <c r="A1006" s="291" t="s">
        <v>803</v>
      </c>
      <c r="B1006" s="289">
        <v>0</v>
      </c>
      <c r="C1006" s="289">
        <v>0</v>
      </c>
      <c r="D1006" s="289">
        <v>0</v>
      </c>
      <c r="E1006" s="290"/>
    </row>
    <row r="1007" ht="20.1" customHeight="1" spans="1:5">
      <c r="A1007" s="291" t="s">
        <v>804</v>
      </c>
      <c r="B1007" s="289">
        <v>0</v>
      </c>
      <c r="C1007" s="289">
        <v>0</v>
      </c>
      <c r="D1007" s="289">
        <v>0</v>
      </c>
      <c r="E1007" s="290"/>
    </row>
    <row r="1008" ht="20.1" customHeight="1" spans="1:5">
      <c r="A1008" s="291" t="s">
        <v>805</v>
      </c>
      <c r="B1008" s="289">
        <v>0</v>
      </c>
      <c r="C1008" s="289">
        <v>0</v>
      </c>
      <c r="D1008" s="289">
        <v>0</v>
      </c>
      <c r="E1008" s="290"/>
    </row>
    <row r="1009" ht="20.1" customHeight="1" spans="1:5">
      <c r="A1009" s="291" t="s">
        <v>806</v>
      </c>
      <c r="B1009" s="289">
        <v>0</v>
      </c>
      <c r="C1009" s="289">
        <v>0</v>
      </c>
      <c r="D1009" s="289">
        <v>0</v>
      </c>
      <c r="E1009" s="290"/>
    </row>
    <row r="1010" ht="20.1" customHeight="1" spans="1:5">
      <c r="A1010" s="291" t="s">
        <v>807</v>
      </c>
      <c r="B1010" s="289">
        <v>0</v>
      </c>
      <c r="C1010" s="289">
        <v>0</v>
      </c>
      <c r="D1010" s="289">
        <v>0</v>
      </c>
      <c r="E1010" s="290"/>
    </row>
    <row r="1011" ht="20.1" customHeight="1" spans="1:5">
      <c r="A1011" s="291" t="s">
        <v>808</v>
      </c>
      <c r="B1011" s="289">
        <v>0</v>
      </c>
      <c r="C1011" s="289">
        <v>0</v>
      </c>
      <c r="D1011" s="289">
        <v>0</v>
      </c>
      <c r="E1011" s="290"/>
    </row>
    <row r="1012" ht="20.1" customHeight="1" spans="1:5">
      <c r="A1012" s="286" t="s">
        <v>809</v>
      </c>
      <c r="B1012" s="289">
        <f>SUM(B1013:B1016)</f>
        <v>0</v>
      </c>
      <c r="C1012" s="289">
        <f>SUM(C1013:C1016)</f>
        <v>763</v>
      </c>
      <c r="D1012" s="289">
        <f>SUM(D1013:D1016)</f>
        <v>763</v>
      </c>
      <c r="E1012" s="290">
        <f>D1012/C1012*100</f>
        <v>100</v>
      </c>
    </row>
    <row r="1013" ht="20.1" customHeight="1" spans="1:5">
      <c r="A1013" s="291" t="s">
        <v>810</v>
      </c>
      <c r="B1013" s="289">
        <v>0</v>
      </c>
      <c r="C1013" s="289">
        <v>763</v>
      </c>
      <c r="D1013" s="289">
        <v>763</v>
      </c>
      <c r="E1013" s="290">
        <f>D1013/C1013*100</f>
        <v>100</v>
      </c>
    </row>
    <row r="1014" ht="20.1" customHeight="1" spans="1:5">
      <c r="A1014" s="291" t="s">
        <v>811</v>
      </c>
      <c r="B1014" s="289">
        <v>0</v>
      </c>
      <c r="C1014" s="289">
        <v>0</v>
      </c>
      <c r="D1014" s="289">
        <v>0</v>
      </c>
      <c r="E1014" s="290"/>
    </row>
    <row r="1015" ht="20.1" customHeight="1" spans="1:5">
      <c r="A1015" s="291" t="s">
        <v>812</v>
      </c>
      <c r="B1015" s="289">
        <v>0</v>
      </c>
      <c r="C1015" s="289">
        <v>0</v>
      </c>
      <c r="D1015" s="289">
        <v>0</v>
      </c>
      <c r="E1015" s="290"/>
    </row>
    <row r="1016" ht="20.1" customHeight="1" spans="1:5">
      <c r="A1016" s="291" t="s">
        <v>813</v>
      </c>
      <c r="B1016" s="289">
        <v>0</v>
      </c>
      <c r="C1016" s="289">
        <v>0</v>
      </c>
      <c r="D1016" s="289">
        <v>0</v>
      </c>
      <c r="E1016" s="290"/>
    </row>
    <row r="1017" ht="20.1" customHeight="1" spans="1:5">
      <c r="A1017" s="286" t="s">
        <v>814</v>
      </c>
      <c r="B1017" s="289">
        <f>SUM(B1018:B1023)</f>
        <v>0</v>
      </c>
      <c r="C1017" s="289">
        <f>SUM(C1018:C1023)</f>
        <v>0</v>
      </c>
      <c r="D1017" s="289">
        <f>SUM(D1018:D1023)</f>
        <v>0</v>
      </c>
      <c r="E1017" s="290"/>
    </row>
    <row r="1018" ht="20.1" customHeight="1" spans="1:5">
      <c r="A1018" s="291" t="s">
        <v>42</v>
      </c>
      <c r="B1018" s="289">
        <v>0</v>
      </c>
      <c r="C1018" s="289">
        <v>0</v>
      </c>
      <c r="D1018" s="289">
        <v>0</v>
      </c>
      <c r="E1018" s="290"/>
    </row>
    <row r="1019" ht="20.1" customHeight="1" spans="1:5">
      <c r="A1019" s="291" t="s">
        <v>43</v>
      </c>
      <c r="B1019" s="289">
        <v>0</v>
      </c>
      <c r="C1019" s="289">
        <v>0</v>
      </c>
      <c r="D1019" s="289">
        <v>0</v>
      </c>
      <c r="E1019" s="290"/>
    </row>
    <row r="1020" ht="20.1" customHeight="1" spans="1:5">
      <c r="A1020" s="291" t="s">
        <v>44</v>
      </c>
      <c r="B1020" s="289">
        <v>0</v>
      </c>
      <c r="C1020" s="289">
        <v>0</v>
      </c>
      <c r="D1020" s="289">
        <v>0</v>
      </c>
      <c r="E1020" s="290"/>
    </row>
    <row r="1021" ht="20.1" customHeight="1" spans="1:5">
      <c r="A1021" s="291" t="s">
        <v>800</v>
      </c>
      <c r="B1021" s="289">
        <v>0</v>
      </c>
      <c r="C1021" s="289">
        <v>0</v>
      </c>
      <c r="D1021" s="289">
        <v>0</v>
      </c>
      <c r="E1021" s="290"/>
    </row>
    <row r="1022" ht="20.1" customHeight="1" spans="1:5">
      <c r="A1022" s="291" t="s">
        <v>815</v>
      </c>
      <c r="B1022" s="289">
        <v>0</v>
      </c>
      <c r="C1022" s="289">
        <v>0</v>
      </c>
      <c r="D1022" s="289">
        <v>0</v>
      </c>
      <c r="E1022" s="290"/>
    </row>
    <row r="1023" ht="20.1" customHeight="1" spans="1:5">
      <c r="A1023" s="291" t="s">
        <v>816</v>
      </c>
      <c r="B1023" s="289">
        <v>0</v>
      </c>
      <c r="C1023" s="289">
        <v>0</v>
      </c>
      <c r="D1023" s="289">
        <v>0</v>
      </c>
      <c r="E1023" s="290"/>
    </row>
    <row r="1024" ht="20.1" customHeight="1" spans="1:5">
      <c r="A1024" s="286" t="s">
        <v>817</v>
      </c>
      <c r="B1024" s="289">
        <f>SUM(B1025:B1028)</f>
        <v>12000</v>
      </c>
      <c r="C1024" s="289">
        <f>SUM(C1025:C1028)</f>
        <v>9511</v>
      </c>
      <c r="D1024" s="289">
        <f>SUM(D1025:D1028)</f>
        <v>9511</v>
      </c>
      <c r="E1024" s="290">
        <f>D1024/C1024*100</f>
        <v>100</v>
      </c>
    </row>
    <row r="1025" ht="20.1" customHeight="1" spans="1:5">
      <c r="A1025" s="291" t="s">
        <v>818</v>
      </c>
      <c r="B1025" s="289">
        <v>12000</v>
      </c>
      <c r="C1025" s="289">
        <v>9511</v>
      </c>
      <c r="D1025" s="289">
        <v>9511</v>
      </c>
      <c r="E1025" s="290">
        <f>D1025/C1025*100</f>
        <v>100</v>
      </c>
    </row>
    <row r="1026" ht="20.1" customHeight="1" spans="1:5">
      <c r="A1026" s="291" t="s">
        <v>819</v>
      </c>
      <c r="B1026" s="289">
        <v>0</v>
      </c>
      <c r="C1026" s="289">
        <v>0</v>
      </c>
      <c r="D1026" s="289">
        <v>0</v>
      </c>
      <c r="E1026" s="290"/>
    </row>
    <row r="1027" ht="20.1" customHeight="1" spans="1:5">
      <c r="A1027" s="291" t="s">
        <v>820</v>
      </c>
      <c r="B1027" s="289">
        <v>0</v>
      </c>
      <c r="C1027" s="289">
        <v>0</v>
      </c>
      <c r="D1027" s="289">
        <v>0</v>
      </c>
      <c r="E1027" s="290"/>
    </row>
    <row r="1028" ht="20.1" customHeight="1" spans="1:5">
      <c r="A1028" s="291" t="s">
        <v>821</v>
      </c>
      <c r="B1028" s="289">
        <v>0</v>
      </c>
      <c r="C1028" s="289">
        <v>0</v>
      </c>
      <c r="D1028" s="289">
        <v>0</v>
      </c>
      <c r="E1028" s="290"/>
    </row>
    <row r="1029" ht="20.1" customHeight="1" spans="1:5">
      <c r="A1029" s="286" t="s">
        <v>822</v>
      </c>
      <c r="B1029" s="289">
        <f>SUM(B1030:B1031)</f>
        <v>0</v>
      </c>
      <c r="C1029" s="289">
        <f>SUM(C1030:C1031)</f>
        <v>0</v>
      </c>
      <c r="D1029" s="289">
        <f>SUM(D1030:D1031)</f>
        <v>0</v>
      </c>
      <c r="E1029" s="290"/>
    </row>
    <row r="1030" ht="20.1" customHeight="1" spans="1:5">
      <c r="A1030" s="291" t="s">
        <v>823</v>
      </c>
      <c r="B1030" s="289">
        <v>0</v>
      </c>
      <c r="C1030" s="289">
        <v>0</v>
      </c>
      <c r="D1030" s="289">
        <v>0</v>
      </c>
      <c r="E1030" s="290"/>
    </row>
    <row r="1031" ht="20.1" customHeight="1" spans="1:5">
      <c r="A1031" s="291" t="s">
        <v>824</v>
      </c>
      <c r="B1031" s="289">
        <v>0</v>
      </c>
      <c r="C1031" s="289">
        <v>0</v>
      </c>
      <c r="D1031" s="289">
        <v>0</v>
      </c>
      <c r="E1031" s="290"/>
    </row>
    <row r="1032" ht="20.1" customHeight="1" spans="1:5">
      <c r="A1032" s="286" t="s">
        <v>825</v>
      </c>
      <c r="B1032" s="289">
        <f>B1033+B1043+B1059+B1064+B1078+B1085+B1092</f>
        <v>132</v>
      </c>
      <c r="C1032" s="289">
        <f>C1033+C1043+C1059+C1064+C1078+C1085+C1092</f>
        <v>538</v>
      </c>
      <c r="D1032" s="289">
        <f>D1033+D1043+D1059+D1064+D1078+D1085+D1092</f>
        <v>538</v>
      </c>
      <c r="E1032" s="290">
        <f>D1032/C1032*100</f>
        <v>100</v>
      </c>
    </row>
    <row r="1033" ht="20.1" customHeight="1" spans="1:5">
      <c r="A1033" s="286" t="s">
        <v>826</v>
      </c>
      <c r="B1033" s="289">
        <f>SUM(B1034:B1042)</f>
        <v>0</v>
      </c>
      <c r="C1033" s="289">
        <f>SUM(C1034:C1042)</f>
        <v>0</v>
      </c>
      <c r="D1033" s="289">
        <f>SUM(D1034:D1042)</f>
        <v>0</v>
      </c>
      <c r="E1033" s="290"/>
    </row>
    <row r="1034" ht="20.1" customHeight="1" spans="1:5">
      <c r="A1034" s="291" t="s">
        <v>42</v>
      </c>
      <c r="B1034" s="289">
        <v>0</v>
      </c>
      <c r="C1034" s="289">
        <v>0</v>
      </c>
      <c r="D1034" s="289">
        <v>0</v>
      </c>
      <c r="E1034" s="290"/>
    </row>
    <row r="1035" ht="20.1" customHeight="1" spans="1:5">
      <c r="A1035" s="291" t="s">
        <v>43</v>
      </c>
      <c r="B1035" s="289">
        <v>0</v>
      </c>
      <c r="C1035" s="289">
        <v>0</v>
      </c>
      <c r="D1035" s="289">
        <v>0</v>
      </c>
      <c r="E1035" s="290"/>
    </row>
    <row r="1036" ht="20.1" customHeight="1" spans="1:5">
      <c r="A1036" s="291" t="s">
        <v>44</v>
      </c>
      <c r="B1036" s="289">
        <v>0</v>
      </c>
      <c r="C1036" s="289">
        <v>0</v>
      </c>
      <c r="D1036" s="289">
        <v>0</v>
      </c>
      <c r="E1036" s="290"/>
    </row>
    <row r="1037" ht="20.1" customHeight="1" spans="1:5">
      <c r="A1037" s="291" t="s">
        <v>827</v>
      </c>
      <c r="B1037" s="289">
        <v>0</v>
      </c>
      <c r="C1037" s="289">
        <v>0</v>
      </c>
      <c r="D1037" s="289">
        <v>0</v>
      </c>
      <c r="E1037" s="290"/>
    </row>
    <row r="1038" ht="20.1" customHeight="1" spans="1:5">
      <c r="A1038" s="291" t="s">
        <v>828</v>
      </c>
      <c r="B1038" s="289">
        <v>0</v>
      </c>
      <c r="C1038" s="289">
        <v>0</v>
      </c>
      <c r="D1038" s="289">
        <v>0</v>
      </c>
      <c r="E1038" s="290"/>
    </row>
    <row r="1039" ht="20.1" customHeight="1" spans="1:5">
      <c r="A1039" s="291" t="s">
        <v>829</v>
      </c>
      <c r="B1039" s="289">
        <v>0</v>
      </c>
      <c r="C1039" s="289">
        <v>0</v>
      </c>
      <c r="D1039" s="289">
        <v>0</v>
      </c>
      <c r="E1039" s="290"/>
    </row>
    <row r="1040" ht="20.1" customHeight="1" spans="1:5">
      <c r="A1040" s="291" t="s">
        <v>830</v>
      </c>
      <c r="B1040" s="289">
        <v>0</v>
      </c>
      <c r="C1040" s="289">
        <v>0</v>
      </c>
      <c r="D1040" s="289">
        <v>0</v>
      </c>
      <c r="E1040" s="290"/>
    </row>
    <row r="1041" ht="20.1" customHeight="1" spans="1:5">
      <c r="A1041" s="291" t="s">
        <v>831</v>
      </c>
      <c r="B1041" s="289">
        <v>0</v>
      </c>
      <c r="C1041" s="289">
        <v>0</v>
      </c>
      <c r="D1041" s="289">
        <v>0</v>
      </c>
      <c r="E1041" s="290"/>
    </row>
    <row r="1042" ht="20.1" customHeight="1" spans="1:5">
      <c r="A1042" s="291" t="s">
        <v>832</v>
      </c>
      <c r="B1042" s="289">
        <v>0</v>
      </c>
      <c r="C1042" s="289">
        <v>0</v>
      </c>
      <c r="D1042" s="289">
        <v>0</v>
      </c>
      <c r="E1042" s="290"/>
    </row>
    <row r="1043" ht="20.1" customHeight="1" spans="1:5">
      <c r="A1043" s="286" t="s">
        <v>833</v>
      </c>
      <c r="B1043" s="289">
        <f>SUM(B1044:B1058)</f>
        <v>0</v>
      </c>
      <c r="C1043" s="289">
        <f>SUM(C1044:C1058)</f>
        <v>500</v>
      </c>
      <c r="D1043" s="289">
        <f>SUM(D1044:D1058)</f>
        <v>500</v>
      </c>
      <c r="E1043" s="290">
        <f>D1043/C1043*100</f>
        <v>100</v>
      </c>
    </row>
    <row r="1044" ht="20.1" customHeight="1" spans="1:5">
      <c r="A1044" s="291" t="s">
        <v>42</v>
      </c>
      <c r="B1044" s="289">
        <v>0</v>
      </c>
      <c r="C1044" s="289">
        <v>0</v>
      </c>
      <c r="D1044" s="289">
        <v>0</v>
      </c>
      <c r="E1044" s="290"/>
    </row>
    <row r="1045" ht="20.1" customHeight="1" spans="1:5">
      <c r="A1045" s="291" t="s">
        <v>43</v>
      </c>
      <c r="B1045" s="289">
        <v>0</v>
      </c>
      <c r="C1045" s="289">
        <v>0</v>
      </c>
      <c r="D1045" s="289">
        <v>0</v>
      </c>
      <c r="E1045" s="290"/>
    </row>
    <row r="1046" ht="20.1" customHeight="1" spans="1:5">
      <c r="A1046" s="291" t="s">
        <v>44</v>
      </c>
      <c r="B1046" s="289">
        <v>0</v>
      </c>
      <c r="C1046" s="289">
        <v>0</v>
      </c>
      <c r="D1046" s="289">
        <v>0</v>
      </c>
      <c r="E1046" s="290"/>
    </row>
    <row r="1047" ht="20.1" customHeight="1" spans="1:5">
      <c r="A1047" s="291" t="s">
        <v>834</v>
      </c>
      <c r="B1047" s="289">
        <v>0</v>
      </c>
      <c r="C1047" s="289">
        <v>0</v>
      </c>
      <c r="D1047" s="289">
        <v>0</v>
      </c>
      <c r="E1047" s="290"/>
    </row>
    <row r="1048" ht="20.1" customHeight="1" spans="1:5">
      <c r="A1048" s="291" t="s">
        <v>835</v>
      </c>
      <c r="B1048" s="289">
        <v>0</v>
      </c>
      <c r="C1048" s="289">
        <v>0</v>
      </c>
      <c r="D1048" s="289">
        <v>0</v>
      </c>
      <c r="E1048" s="290"/>
    </row>
    <row r="1049" ht="20.1" customHeight="1" spans="1:5">
      <c r="A1049" s="291" t="s">
        <v>836</v>
      </c>
      <c r="B1049" s="289">
        <v>0</v>
      </c>
      <c r="C1049" s="289">
        <v>0</v>
      </c>
      <c r="D1049" s="289">
        <v>0</v>
      </c>
      <c r="E1049" s="290"/>
    </row>
    <row r="1050" ht="20.1" customHeight="1" spans="1:5">
      <c r="A1050" s="291" t="s">
        <v>837</v>
      </c>
      <c r="B1050" s="289">
        <v>0</v>
      </c>
      <c r="C1050" s="289">
        <v>0</v>
      </c>
      <c r="D1050" s="289">
        <v>0</v>
      </c>
      <c r="E1050" s="290"/>
    </row>
    <row r="1051" ht="20.1" customHeight="1" spans="1:5">
      <c r="A1051" s="291" t="s">
        <v>838</v>
      </c>
      <c r="B1051" s="289">
        <v>0</v>
      </c>
      <c r="C1051" s="289">
        <v>0</v>
      </c>
      <c r="D1051" s="289">
        <v>0</v>
      </c>
      <c r="E1051" s="290"/>
    </row>
    <row r="1052" ht="20.1" customHeight="1" spans="1:5">
      <c r="A1052" s="291" t="s">
        <v>839</v>
      </c>
      <c r="B1052" s="289">
        <v>0</v>
      </c>
      <c r="C1052" s="289">
        <v>0</v>
      </c>
      <c r="D1052" s="289">
        <v>0</v>
      </c>
      <c r="E1052" s="290"/>
    </row>
    <row r="1053" ht="20.1" customHeight="1" spans="1:5">
      <c r="A1053" s="291" t="s">
        <v>840</v>
      </c>
      <c r="B1053" s="289">
        <v>0</v>
      </c>
      <c r="C1053" s="289">
        <v>0</v>
      </c>
      <c r="D1053" s="289">
        <v>0</v>
      </c>
      <c r="E1053" s="290"/>
    </row>
    <row r="1054" ht="20.1" customHeight="1" spans="1:5">
      <c r="A1054" s="291" t="s">
        <v>841</v>
      </c>
      <c r="B1054" s="289">
        <v>0</v>
      </c>
      <c r="C1054" s="289">
        <v>0</v>
      </c>
      <c r="D1054" s="289">
        <v>0</v>
      </c>
      <c r="E1054" s="290"/>
    </row>
    <row r="1055" ht="20.1" customHeight="1" spans="1:5">
      <c r="A1055" s="291" t="s">
        <v>842</v>
      </c>
      <c r="B1055" s="289">
        <v>0</v>
      </c>
      <c r="C1055" s="289">
        <v>0</v>
      </c>
      <c r="D1055" s="289">
        <v>0</v>
      </c>
      <c r="E1055" s="290"/>
    </row>
    <row r="1056" ht="20.1" customHeight="1" spans="1:5">
      <c r="A1056" s="291" t="s">
        <v>843</v>
      </c>
      <c r="B1056" s="289">
        <v>0</v>
      </c>
      <c r="C1056" s="289">
        <v>0</v>
      </c>
      <c r="D1056" s="289">
        <v>0</v>
      </c>
      <c r="E1056" s="290"/>
    </row>
    <row r="1057" ht="20.1" customHeight="1" spans="1:5">
      <c r="A1057" s="291" t="s">
        <v>844</v>
      </c>
      <c r="B1057" s="289">
        <v>0</v>
      </c>
      <c r="C1057" s="289">
        <v>0</v>
      </c>
      <c r="D1057" s="289">
        <v>0</v>
      </c>
      <c r="E1057" s="290"/>
    </row>
    <row r="1058" ht="20.1" customHeight="1" spans="1:5">
      <c r="A1058" s="291" t="s">
        <v>845</v>
      </c>
      <c r="B1058" s="289">
        <v>0</v>
      </c>
      <c r="C1058" s="289">
        <v>500</v>
      </c>
      <c r="D1058" s="289">
        <v>500</v>
      </c>
      <c r="E1058" s="290">
        <f>D1058/C1058*100</f>
        <v>100</v>
      </c>
    </row>
    <row r="1059" ht="20.1" customHeight="1" spans="1:5">
      <c r="A1059" s="286" t="s">
        <v>846</v>
      </c>
      <c r="B1059" s="289">
        <f>SUM(B1060:B1063)</f>
        <v>0</v>
      </c>
      <c r="C1059" s="289">
        <f>SUM(C1060:C1063)</f>
        <v>0</v>
      </c>
      <c r="D1059" s="289">
        <f>SUM(D1060:D1063)</f>
        <v>0</v>
      </c>
      <c r="E1059" s="290"/>
    </row>
    <row r="1060" ht="20.1" customHeight="1" spans="1:5">
      <c r="A1060" s="291" t="s">
        <v>42</v>
      </c>
      <c r="B1060" s="289">
        <v>0</v>
      </c>
      <c r="C1060" s="289">
        <v>0</v>
      </c>
      <c r="D1060" s="289">
        <v>0</v>
      </c>
      <c r="E1060" s="290"/>
    </row>
    <row r="1061" ht="20.1" customHeight="1" spans="1:5">
      <c r="A1061" s="291" t="s">
        <v>43</v>
      </c>
      <c r="B1061" s="289">
        <v>0</v>
      </c>
      <c r="C1061" s="289">
        <v>0</v>
      </c>
      <c r="D1061" s="289">
        <v>0</v>
      </c>
      <c r="E1061" s="290"/>
    </row>
    <row r="1062" ht="20.1" customHeight="1" spans="1:5">
      <c r="A1062" s="291" t="s">
        <v>44</v>
      </c>
      <c r="B1062" s="289">
        <v>0</v>
      </c>
      <c r="C1062" s="289">
        <v>0</v>
      </c>
      <c r="D1062" s="289">
        <v>0</v>
      </c>
      <c r="E1062" s="290"/>
    </row>
    <row r="1063" ht="20.1" customHeight="1" spans="1:5">
      <c r="A1063" s="291" t="s">
        <v>847</v>
      </c>
      <c r="B1063" s="289">
        <v>0</v>
      </c>
      <c r="C1063" s="289">
        <v>0</v>
      </c>
      <c r="D1063" s="289">
        <v>0</v>
      </c>
      <c r="E1063" s="290"/>
    </row>
    <row r="1064" ht="20.1" customHeight="1" spans="1:5">
      <c r="A1064" s="286" t="s">
        <v>848</v>
      </c>
      <c r="B1064" s="289">
        <f>SUM(B1065:B1077)</f>
        <v>0</v>
      </c>
      <c r="C1064" s="289">
        <f>SUM(C1065:C1077)</f>
        <v>0</v>
      </c>
      <c r="D1064" s="289">
        <f>SUM(D1065:D1077)</f>
        <v>0</v>
      </c>
      <c r="E1064" s="290"/>
    </row>
    <row r="1065" ht="20.1" customHeight="1" spans="1:5">
      <c r="A1065" s="291" t="s">
        <v>42</v>
      </c>
      <c r="B1065" s="289">
        <v>0</v>
      </c>
      <c r="C1065" s="289">
        <v>0</v>
      </c>
      <c r="D1065" s="289">
        <v>0</v>
      </c>
      <c r="E1065" s="290"/>
    </row>
    <row r="1066" ht="20.1" customHeight="1" spans="1:5">
      <c r="A1066" s="291" t="s">
        <v>43</v>
      </c>
      <c r="B1066" s="289">
        <v>0</v>
      </c>
      <c r="C1066" s="289">
        <v>0</v>
      </c>
      <c r="D1066" s="289">
        <v>0</v>
      </c>
      <c r="E1066" s="290"/>
    </row>
    <row r="1067" ht="20.1" customHeight="1" spans="1:5">
      <c r="A1067" s="291" t="s">
        <v>44</v>
      </c>
      <c r="B1067" s="289">
        <v>0</v>
      </c>
      <c r="C1067" s="289">
        <v>0</v>
      </c>
      <c r="D1067" s="289">
        <v>0</v>
      </c>
      <c r="E1067" s="290"/>
    </row>
    <row r="1068" ht="20.1" customHeight="1" spans="1:5">
      <c r="A1068" s="291" t="s">
        <v>849</v>
      </c>
      <c r="B1068" s="289">
        <v>0</v>
      </c>
      <c r="C1068" s="289">
        <v>0</v>
      </c>
      <c r="D1068" s="289">
        <v>0</v>
      </c>
      <c r="E1068" s="290"/>
    </row>
    <row r="1069" ht="20.1" customHeight="1" spans="1:5">
      <c r="A1069" s="291" t="s">
        <v>850</v>
      </c>
      <c r="B1069" s="289">
        <v>0</v>
      </c>
      <c r="C1069" s="289">
        <v>0</v>
      </c>
      <c r="D1069" s="289">
        <v>0</v>
      </c>
      <c r="E1069" s="290"/>
    </row>
    <row r="1070" ht="20.1" customHeight="1" spans="1:5">
      <c r="A1070" s="291" t="s">
        <v>851</v>
      </c>
      <c r="B1070" s="289">
        <v>0</v>
      </c>
      <c r="C1070" s="289">
        <v>0</v>
      </c>
      <c r="D1070" s="289">
        <v>0</v>
      </c>
      <c r="E1070" s="290"/>
    </row>
    <row r="1071" ht="20.1" customHeight="1" spans="1:5">
      <c r="A1071" s="291" t="s">
        <v>852</v>
      </c>
      <c r="B1071" s="289">
        <v>0</v>
      </c>
      <c r="C1071" s="289">
        <v>0</v>
      </c>
      <c r="D1071" s="289">
        <v>0</v>
      </c>
      <c r="E1071" s="290"/>
    </row>
    <row r="1072" ht="20.1" customHeight="1" spans="1:5">
      <c r="A1072" s="291" t="s">
        <v>853</v>
      </c>
      <c r="B1072" s="289">
        <v>0</v>
      </c>
      <c r="C1072" s="289">
        <v>0</v>
      </c>
      <c r="D1072" s="289">
        <v>0</v>
      </c>
      <c r="E1072" s="290"/>
    </row>
    <row r="1073" ht="20.1" customHeight="1" spans="1:5">
      <c r="A1073" s="291" t="s">
        <v>854</v>
      </c>
      <c r="B1073" s="289">
        <v>0</v>
      </c>
      <c r="C1073" s="289">
        <v>0</v>
      </c>
      <c r="D1073" s="289">
        <v>0</v>
      </c>
      <c r="E1073" s="290"/>
    </row>
    <row r="1074" ht="20.1" customHeight="1" spans="1:5">
      <c r="A1074" s="291" t="s">
        <v>855</v>
      </c>
      <c r="B1074" s="289">
        <v>0</v>
      </c>
      <c r="C1074" s="289">
        <v>0</v>
      </c>
      <c r="D1074" s="289">
        <v>0</v>
      </c>
      <c r="E1074" s="290"/>
    </row>
    <row r="1075" ht="20.1" customHeight="1" spans="1:5">
      <c r="A1075" s="291" t="s">
        <v>800</v>
      </c>
      <c r="B1075" s="289">
        <v>0</v>
      </c>
      <c r="C1075" s="289">
        <v>0</v>
      </c>
      <c r="D1075" s="289">
        <v>0</v>
      </c>
      <c r="E1075" s="290"/>
    </row>
    <row r="1076" ht="20.1" customHeight="1" spans="1:5">
      <c r="A1076" s="291" t="s">
        <v>856</v>
      </c>
      <c r="B1076" s="289">
        <v>0</v>
      </c>
      <c r="C1076" s="289">
        <v>0</v>
      </c>
      <c r="D1076" s="289">
        <v>0</v>
      </c>
      <c r="E1076" s="290"/>
    </row>
    <row r="1077" ht="20.1" customHeight="1" spans="1:5">
      <c r="A1077" s="291" t="s">
        <v>857</v>
      </c>
      <c r="B1077" s="289">
        <v>0</v>
      </c>
      <c r="C1077" s="289">
        <v>0</v>
      </c>
      <c r="D1077" s="289">
        <v>0</v>
      </c>
      <c r="E1077" s="290"/>
    </row>
    <row r="1078" ht="20.1" customHeight="1" spans="1:5">
      <c r="A1078" s="286" t="s">
        <v>858</v>
      </c>
      <c r="B1078" s="289">
        <f>SUM(B1079:B1084)</f>
        <v>132</v>
      </c>
      <c r="C1078" s="289">
        <f>SUM(C1079:C1084)</f>
        <v>88</v>
      </c>
      <c r="D1078" s="289">
        <f>SUM(D1079:D1084)</f>
        <v>88</v>
      </c>
      <c r="E1078" s="290">
        <f>D1078/C1078*100</f>
        <v>100</v>
      </c>
    </row>
    <row r="1079" ht="20.1" customHeight="1" spans="1:5">
      <c r="A1079" s="291" t="s">
        <v>42</v>
      </c>
      <c r="B1079" s="289">
        <v>111</v>
      </c>
      <c r="C1079" s="289">
        <v>13</v>
      </c>
      <c r="D1079" s="289">
        <v>13</v>
      </c>
      <c r="E1079" s="290">
        <f>D1079/C1079*100</f>
        <v>100</v>
      </c>
    </row>
    <row r="1080" ht="20.1" customHeight="1" spans="1:5">
      <c r="A1080" s="291" t="s">
        <v>43</v>
      </c>
      <c r="B1080" s="289">
        <v>0</v>
      </c>
      <c r="C1080" s="289">
        <v>0</v>
      </c>
      <c r="D1080" s="289">
        <v>0</v>
      </c>
      <c r="E1080" s="290"/>
    </row>
    <row r="1081" ht="20.1" customHeight="1" spans="1:5">
      <c r="A1081" s="291" t="s">
        <v>44</v>
      </c>
      <c r="B1081" s="289">
        <v>0</v>
      </c>
      <c r="C1081" s="289">
        <v>0</v>
      </c>
      <c r="D1081" s="289">
        <v>0</v>
      </c>
      <c r="E1081" s="290"/>
    </row>
    <row r="1082" ht="20.1" customHeight="1" spans="1:5">
      <c r="A1082" s="291" t="s">
        <v>859</v>
      </c>
      <c r="B1082" s="289">
        <v>0</v>
      </c>
      <c r="C1082" s="289">
        <v>0</v>
      </c>
      <c r="D1082" s="289">
        <v>0</v>
      </c>
      <c r="E1082" s="290"/>
    </row>
    <row r="1083" ht="20.1" customHeight="1" spans="1:5">
      <c r="A1083" s="291" t="s">
        <v>860</v>
      </c>
      <c r="B1083" s="289">
        <v>0</v>
      </c>
      <c r="C1083" s="289">
        <v>0</v>
      </c>
      <c r="D1083" s="289">
        <v>0</v>
      </c>
      <c r="E1083" s="290"/>
    </row>
    <row r="1084" ht="20.1" customHeight="1" spans="1:5">
      <c r="A1084" s="291" t="s">
        <v>861</v>
      </c>
      <c r="B1084" s="289">
        <v>21</v>
      </c>
      <c r="C1084" s="289">
        <v>75</v>
      </c>
      <c r="D1084" s="289">
        <v>75</v>
      </c>
      <c r="E1084" s="290">
        <f>D1084/C1084*100</f>
        <v>100</v>
      </c>
    </row>
    <row r="1085" ht="20.1" customHeight="1" spans="1:5">
      <c r="A1085" s="286" t="s">
        <v>862</v>
      </c>
      <c r="B1085" s="289">
        <f>SUM(B1086:B1091)</f>
        <v>0</v>
      </c>
      <c r="C1085" s="289">
        <f>SUM(C1086:C1091)</f>
        <v>0</v>
      </c>
      <c r="D1085" s="289">
        <f>SUM(D1086:D1091)</f>
        <v>0</v>
      </c>
      <c r="E1085" s="290"/>
    </row>
    <row r="1086" ht="20.1" customHeight="1" spans="1:5">
      <c r="A1086" s="291" t="s">
        <v>42</v>
      </c>
      <c r="B1086" s="289">
        <v>0</v>
      </c>
      <c r="C1086" s="289">
        <v>0</v>
      </c>
      <c r="D1086" s="289">
        <v>0</v>
      </c>
      <c r="E1086" s="290"/>
    </row>
    <row r="1087" ht="20.1" customHeight="1" spans="1:5">
      <c r="A1087" s="291" t="s">
        <v>43</v>
      </c>
      <c r="B1087" s="289">
        <v>0</v>
      </c>
      <c r="C1087" s="289">
        <v>0</v>
      </c>
      <c r="D1087" s="289">
        <v>0</v>
      </c>
      <c r="E1087" s="290"/>
    </row>
    <row r="1088" ht="20.1" customHeight="1" spans="1:5">
      <c r="A1088" s="291" t="s">
        <v>44</v>
      </c>
      <c r="B1088" s="289">
        <v>0</v>
      </c>
      <c r="C1088" s="289">
        <v>0</v>
      </c>
      <c r="D1088" s="289">
        <v>0</v>
      </c>
      <c r="E1088" s="290"/>
    </row>
    <row r="1089" ht="20.1" customHeight="1" spans="1:5">
      <c r="A1089" s="291" t="s">
        <v>863</v>
      </c>
      <c r="B1089" s="289">
        <v>0</v>
      </c>
      <c r="C1089" s="289">
        <v>0</v>
      </c>
      <c r="D1089" s="289">
        <v>0</v>
      </c>
      <c r="E1089" s="290"/>
    </row>
    <row r="1090" ht="20.1" customHeight="1" spans="1:5">
      <c r="A1090" s="291" t="s">
        <v>864</v>
      </c>
      <c r="B1090" s="289">
        <v>0</v>
      </c>
      <c r="C1090" s="289">
        <v>0</v>
      </c>
      <c r="D1090" s="289">
        <v>0</v>
      </c>
      <c r="E1090" s="290"/>
    </row>
    <row r="1091" ht="20.1" customHeight="1" spans="1:5">
      <c r="A1091" s="291" t="s">
        <v>865</v>
      </c>
      <c r="B1091" s="289">
        <v>0</v>
      </c>
      <c r="C1091" s="289">
        <v>0</v>
      </c>
      <c r="D1091" s="289">
        <v>0</v>
      </c>
      <c r="E1091" s="290"/>
    </row>
    <row r="1092" ht="20.1" customHeight="1" spans="1:5">
      <c r="A1092" s="286" t="s">
        <v>866</v>
      </c>
      <c r="B1092" s="289">
        <f>SUM(B1093:B1097)</f>
        <v>0</v>
      </c>
      <c r="C1092" s="293">
        <f>SUM(C1093:C1097)</f>
        <v>-50</v>
      </c>
      <c r="D1092" s="293">
        <f>SUM(D1093:D1097)</f>
        <v>-50</v>
      </c>
      <c r="E1092" s="290">
        <f>D1092/C1092*100</f>
        <v>100</v>
      </c>
    </row>
    <row r="1093" ht="20.1" customHeight="1" spans="1:5">
      <c r="A1093" s="291" t="s">
        <v>867</v>
      </c>
      <c r="B1093" s="289">
        <v>0</v>
      </c>
      <c r="C1093" s="289">
        <v>10</v>
      </c>
      <c r="D1093" s="289">
        <v>10</v>
      </c>
      <c r="E1093" s="290">
        <f>D1093/C1093*100</f>
        <v>100</v>
      </c>
    </row>
    <row r="1094" ht="20.1" customHeight="1" spans="1:5">
      <c r="A1094" s="291" t="s">
        <v>868</v>
      </c>
      <c r="B1094" s="289">
        <v>0</v>
      </c>
      <c r="C1094" s="293">
        <v>-80</v>
      </c>
      <c r="D1094" s="293">
        <v>-80</v>
      </c>
      <c r="E1094" s="290">
        <f>D1094/C1094*100</f>
        <v>100</v>
      </c>
    </row>
    <row r="1095" ht="20.1" customHeight="1" spans="1:5">
      <c r="A1095" s="291" t="s">
        <v>869</v>
      </c>
      <c r="B1095" s="289">
        <v>0</v>
      </c>
      <c r="C1095" s="289">
        <v>0</v>
      </c>
      <c r="D1095" s="289">
        <v>0</v>
      </c>
      <c r="E1095" s="290"/>
    </row>
    <row r="1096" ht="20.1" customHeight="1" spans="1:5">
      <c r="A1096" s="291" t="s">
        <v>870</v>
      </c>
      <c r="B1096" s="289">
        <v>0</v>
      </c>
      <c r="C1096" s="289">
        <v>0</v>
      </c>
      <c r="D1096" s="289">
        <v>0</v>
      </c>
      <c r="E1096" s="290"/>
    </row>
    <row r="1097" ht="20.1" customHeight="1" spans="1:5">
      <c r="A1097" s="291" t="s">
        <v>871</v>
      </c>
      <c r="B1097" s="289">
        <v>0</v>
      </c>
      <c r="C1097" s="289">
        <v>20</v>
      </c>
      <c r="D1097" s="289">
        <v>20</v>
      </c>
      <c r="E1097" s="290">
        <f>D1097/C1097*100</f>
        <v>100</v>
      </c>
    </row>
    <row r="1098" ht="20.1" customHeight="1" spans="1:5">
      <c r="A1098" s="286" t="s">
        <v>872</v>
      </c>
      <c r="B1098" s="289">
        <f>B1099+B1109+B1115</f>
        <v>148</v>
      </c>
      <c r="C1098" s="289">
        <f>C1099+C1109+C1115</f>
        <v>401</v>
      </c>
      <c r="D1098" s="289">
        <f>D1099+D1109+D1115</f>
        <v>401</v>
      </c>
      <c r="E1098" s="290">
        <f>D1098/C1098*100</f>
        <v>100</v>
      </c>
    </row>
    <row r="1099" ht="20.1" customHeight="1" spans="1:5">
      <c r="A1099" s="286" t="s">
        <v>873</v>
      </c>
      <c r="B1099" s="289">
        <f>SUM(B1100:B1108)</f>
        <v>148</v>
      </c>
      <c r="C1099" s="289">
        <f>SUM(C1100:C1108)</f>
        <v>597</v>
      </c>
      <c r="D1099" s="289">
        <f>SUM(D1100:D1108)</f>
        <v>597</v>
      </c>
      <c r="E1099" s="290">
        <f>D1099/C1099*100</f>
        <v>100</v>
      </c>
    </row>
    <row r="1100" ht="20.1" customHeight="1" spans="1:5">
      <c r="A1100" s="291" t="s">
        <v>42</v>
      </c>
      <c r="B1100" s="289">
        <v>88</v>
      </c>
      <c r="C1100" s="289">
        <v>150</v>
      </c>
      <c r="D1100" s="289">
        <v>150</v>
      </c>
      <c r="E1100" s="290">
        <f>D1100/C1100*100</f>
        <v>100</v>
      </c>
    </row>
    <row r="1101" ht="20.1" customHeight="1" spans="1:5">
      <c r="A1101" s="291" t="s">
        <v>43</v>
      </c>
      <c r="B1101" s="289">
        <v>0</v>
      </c>
      <c r="C1101" s="289">
        <v>8</v>
      </c>
      <c r="D1101" s="289">
        <v>8</v>
      </c>
      <c r="E1101" s="290">
        <f>D1101/C1101*100</f>
        <v>100</v>
      </c>
    </row>
    <row r="1102" ht="20.1" customHeight="1" spans="1:5">
      <c r="A1102" s="291" t="s">
        <v>44</v>
      </c>
      <c r="B1102" s="289">
        <v>0</v>
      </c>
      <c r="C1102" s="289">
        <v>0</v>
      </c>
      <c r="D1102" s="289">
        <v>0</v>
      </c>
      <c r="E1102" s="290"/>
    </row>
    <row r="1103" ht="20.1" customHeight="1" spans="1:5">
      <c r="A1103" s="291" t="s">
        <v>874</v>
      </c>
      <c r="B1103" s="289">
        <v>40</v>
      </c>
      <c r="C1103" s="289">
        <v>31</v>
      </c>
      <c r="D1103" s="289">
        <v>31</v>
      </c>
      <c r="E1103" s="290">
        <f>D1103/C1103*100</f>
        <v>100</v>
      </c>
    </row>
    <row r="1104" ht="20.1" customHeight="1" spans="1:5">
      <c r="A1104" s="291" t="s">
        <v>875</v>
      </c>
      <c r="B1104" s="289">
        <v>1</v>
      </c>
      <c r="C1104" s="289">
        <v>4</v>
      </c>
      <c r="D1104" s="289">
        <v>4</v>
      </c>
      <c r="E1104" s="290">
        <f>D1104/C1104*100</f>
        <v>100</v>
      </c>
    </row>
    <row r="1105" ht="20.1" customHeight="1" spans="1:5">
      <c r="A1105" s="291" t="s">
        <v>876</v>
      </c>
      <c r="B1105" s="289">
        <v>0</v>
      </c>
      <c r="C1105" s="289">
        <v>0</v>
      </c>
      <c r="D1105" s="289">
        <v>0</v>
      </c>
      <c r="E1105" s="290"/>
    </row>
    <row r="1106" ht="20.1" customHeight="1" spans="1:5">
      <c r="A1106" s="291" t="s">
        <v>877</v>
      </c>
      <c r="B1106" s="289">
        <v>0</v>
      </c>
      <c r="C1106" s="289">
        <v>0</v>
      </c>
      <c r="D1106" s="289">
        <v>0</v>
      </c>
      <c r="E1106" s="290"/>
    </row>
    <row r="1107" ht="20.1" customHeight="1" spans="1:5">
      <c r="A1107" s="291" t="s">
        <v>51</v>
      </c>
      <c r="B1107" s="289">
        <v>0</v>
      </c>
      <c r="C1107" s="289">
        <v>0</v>
      </c>
      <c r="D1107" s="289">
        <v>0</v>
      </c>
      <c r="E1107" s="290"/>
    </row>
    <row r="1108" ht="20.1" customHeight="1" spans="1:5">
      <c r="A1108" s="291" t="s">
        <v>878</v>
      </c>
      <c r="B1108" s="289">
        <v>19</v>
      </c>
      <c r="C1108" s="289">
        <v>404</v>
      </c>
      <c r="D1108" s="289">
        <v>404</v>
      </c>
      <c r="E1108" s="290">
        <f>D1108/C1108*100</f>
        <v>100</v>
      </c>
    </row>
    <row r="1109" ht="20.1" customHeight="1" spans="1:5">
      <c r="A1109" s="286" t="s">
        <v>879</v>
      </c>
      <c r="B1109" s="289">
        <f>SUM(B1110:B1114)</f>
        <v>0</v>
      </c>
      <c r="C1109" s="289">
        <f>SUM(C1110:C1114)</f>
        <v>84</v>
      </c>
      <c r="D1109" s="289">
        <f>SUM(D1110:D1114)</f>
        <v>84</v>
      </c>
      <c r="E1109" s="290">
        <f>D1109/C1109*100</f>
        <v>100</v>
      </c>
    </row>
    <row r="1110" ht="20.1" customHeight="1" spans="1:5">
      <c r="A1110" s="291" t="s">
        <v>42</v>
      </c>
      <c r="B1110" s="289">
        <v>0</v>
      </c>
      <c r="C1110" s="289">
        <v>0</v>
      </c>
      <c r="D1110" s="289">
        <v>0</v>
      </c>
      <c r="E1110" s="290"/>
    </row>
    <row r="1111" ht="20.1" customHeight="1" spans="1:5">
      <c r="A1111" s="291" t="s">
        <v>43</v>
      </c>
      <c r="B1111" s="289">
        <v>0</v>
      </c>
      <c r="C1111" s="289">
        <v>0</v>
      </c>
      <c r="D1111" s="289">
        <v>0</v>
      </c>
      <c r="E1111" s="290"/>
    </row>
    <row r="1112" ht="20.1" customHeight="1" spans="1:5">
      <c r="A1112" s="291" t="s">
        <v>44</v>
      </c>
      <c r="B1112" s="289">
        <v>0</v>
      </c>
      <c r="C1112" s="289">
        <v>0</v>
      </c>
      <c r="D1112" s="289">
        <v>0</v>
      </c>
      <c r="E1112" s="290"/>
    </row>
    <row r="1113" ht="20.1" customHeight="1" spans="1:5">
      <c r="A1113" s="291" t="s">
        <v>880</v>
      </c>
      <c r="B1113" s="289">
        <v>0</v>
      </c>
      <c r="C1113" s="289">
        <v>0</v>
      </c>
      <c r="D1113" s="289">
        <v>0</v>
      </c>
      <c r="E1113" s="290"/>
    </row>
    <row r="1114" ht="20.1" customHeight="1" spans="1:5">
      <c r="A1114" s="291" t="s">
        <v>881</v>
      </c>
      <c r="B1114" s="289">
        <v>0</v>
      </c>
      <c r="C1114" s="289">
        <v>84</v>
      </c>
      <c r="D1114" s="289">
        <v>84</v>
      </c>
      <c r="E1114" s="290">
        <f>D1114/C1114*100</f>
        <v>100</v>
      </c>
    </row>
    <row r="1115" ht="20.1" customHeight="1" spans="1:5">
      <c r="A1115" s="286" t="s">
        <v>882</v>
      </c>
      <c r="B1115" s="289">
        <f>SUM(B1116:B1117)</f>
        <v>0</v>
      </c>
      <c r="C1115" s="293">
        <f>SUM(C1116:C1117)</f>
        <v>-280</v>
      </c>
      <c r="D1115" s="293">
        <f>SUM(D1116:D1117)</f>
        <v>-280</v>
      </c>
      <c r="E1115" s="290">
        <f>D1115/C1115*100</f>
        <v>100</v>
      </c>
    </row>
    <row r="1116" ht="20.1" customHeight="1" spans="1:5">
      <c r="A1116" s="291" t="s">
        <v>883</v>
      </c>
      <c r="B1116" s="289">
        <v>0</v>
      </c>
      <c r="C1116" s="289">
        <v>0</v>
      </c>
      <c r="D1116" s="289">
        <v>0</v>
      </c>
      <c r="E1116" s="290"/>
    </row>
    <row r="1117" ht="20.1" customHeight="1" spans="1:5">
      <c r="A1117" s="291" t="s">
        <v>884</v>
      </c>
      <c r="B1117" s="289">
        <v>0</v>
      </c>
      <c r="C1117" s="293">
        <v>-280</v>
      </c>
      <c r="D1117" s="293">
        <v>-280</v>
      </c>
      <c r="E1117" s="290">
        <f>D1117/C1117*100</f>
        <v>100</v>
      </c>
    </row>
    <row r="1118" ht="20.1" customHeight="1" spans="1:5">
      <c r="A1118" s="286" t="s">
        <v>885</v>
      </c>
      <c r="B1118" s="289">
        <f>B1119+B1126+B1136+B1142+B1145</f>
        <v>0</v>
      </c>
      <c r="C1118" s="289">
        <f>C1119+C1126+C1136+C1142+C1145</f>
        <v>0</v>
      </c>
      <c r="D1118" s="289">
        <f>D1119+D1126+D1136+D1142+D1145</f>
        <v>0</v>
      </c>
      <c r="E1118" s="290"/>
    </row>
    <row r="1119" ht="20.1" customHeight="1" spans="1:5">
      <c r="A1119" s="286" t="s">
        <v>886</v>
      </c>
      <c r="B1119" s="289">
        <f>SUM(B1120:B1125)</f>
        <v>0</v>
      </c>
      <c r="C1119" s="289">
        <f>SUM(C1120:C1125)</f>
        <v>0</v>
      </c>
      <c r="D1119" s="289">
        <f>SUM(D1120:D1125)</f>
        <v>0</v>
      </c>
      <c r="E1119" s="290"/>
    </row>
    <row r="1120" ht="20.1" customHeight="1" spans="1:5">
      <c r="A1120" s="291" t="s">
        <v>42</v>
      </c>
      <c r="B1120" s="289">
        <v>0</v>
      </c>
      <c r="C1120" s="289">
        <v>0</v>
      </c>
      <c r="D1120" s="289">
        <v>0</v>
      </c>
      <c r="E1120" s="290"/>
    </row>
    <row r="1121" ht="20.1" customHeight="1" spans="1:5">
      <c r="A1121" s="291" t="s">
        <v>43</v>
      </c>
      <c r="B1121" s="289">
        <v>0</v>
      </c>
      <c r="C1121" s="289">
        <v>0</v>
      </c>
      <c r="D1121" s="289">
        <v>0</v>
      </c>
      <c r="E1121" s="290"/>
    </row>
    <row r="1122" ht="20.1" customHeight="1" spans="1:5">
      <c r="A1122" s="291" t="s">
        <v>44</v>
      </c>
      <c r="B1122" s="289">
        <v>0</v>
      </c>
      <c r="C1122" s="289">
        <v>0</v>
      </c>
      <c r="D1122" s="289">
        <v>0</v>
      </c>
      <c r="E1122" s="290"/>
    </row>
    <row r="1123" ht="20.1" customHeight="1" spans="1:5">
      <c r="A1123" s="291" t="s">
        <v>887</v>
      </c>
      <c r="B1123" s="289">
        <v>0</v>
      </c>
      <c r="C1123" s="289">
        <v>0</v>
      </c>
      <c r="D1123" s="289">
        <v>0</v>
      </c>
      <c r="E1123" s="290"/>
    </row>
    <row r="1124" ht="20.1" customHeight="1" spans="1:5">
      <c r="A1124" s="291" t="s">
        <v>51</v>
      </c>
      <c r="B1124" s="289">
        <v>0</v>
      </c>
      <c r="C1124" s="289">
        <v>0</v>
      </c>
      <c r="D1124" s="289">
        <v>0</v>
      </c>
      <c r="E1124" s="290"/>
    </row>
    <row r="1125" ht="20.1" customHeight="1" spans="1:5">
      <c r="A1125" s="291" t="s">
        <v>888</v>
      </c>
      <c r="B1125" s="289">
        <v>0</v>
      </c>
      <c r="C1125" s="289">
        <v>0</v>
      </c>
      <c r="D1125" s="289">
        <v>0</v>
      </c>
      <c r="E1125" s="290"/>
    </row>
    <row r="1126" ht="20.1" customHeight="1" spans="1:5">
      <c r="A1126" s="286" t="s">
        <v>889</v>
      </c>
      <c r="B1126" s="289">
        <f>SUM(B1127:B1135)</f>
        <v>0</v>
      </c>
      <c r="C1126" s="289">
        <f>SUM(C1127:C1135)</f>
        <v>0</v>
      </c>
      <c r="D1126" s="289">
        <f>SUM(D1127:D1135)</f>
        <v>0</v>
      </c>
      <c r="E1126" s="290"/>
    </row>
    <row r="1127" ht="20.1" customHeight="1" spans="1:5">
      <c r="A1127" s="291" t="s">
        <v>890</v>
      </c>
      <c r="B1127" s="289">
        <v>0</v>
      </c>
      <c r="C1127" s="289">
        <v>0</v>
      </c>
      <c r="D1127" s="289">
        <v>0</v>
      </c>
      <c r="E1127" s="290"/>
    </row>
    <row r="1128" ht="20.1" customHeight="1" spans="1:5">
      <c r="A1128" s="291" t="s">
        <v>891</v>
      </c>
      <c r="B1128" s="289">
        <v>0</v>
      </c>
      <c r="C1128" s="289">
        <v>0</v>
      </c>
      <c r="D1128" s="289">
        <v>0</v>
      </c>
      <c r="E1128" s="290"/>
    </row>
    <row r="1129" ht="20.1" customHeight="1" spans="1:5">
      <c r="A1129" s="291" t="s">
        <v>892</v>
      </c>
      <c r="B1129" s="289">
        <v>0</v>
      </c>
      <c r="C1129" s="289">
        <v>0</v>
      </c>
      <c r="D1129" s="289">
        <v>0</v>
      </c>
      <c r="E1129" s="290"/>
    </row>
    <row r="1130" ht="20.1" customHeight="1" spans="1:5">
      <c r="A1130" s="291" t="s">
        <v>893</v>
      </c>
      <c r="B1130" s="289">
        <v>0</v>
      </c>
      <c r="C1130" s="289">
        <v>0</v>
      </c>
      <c r="D1130" s="289">
        <v>0</v>
      </c>
      <c r="E1130" s="290"/>
    </row>
    <row r="1131" ht="20.1" customHeight="1" spans="1:5">
      <c r="A1131" s="291" t="s">
        <v>894</v>
      </c>
      <c r="B1131" s="289">
        <v>0</v>
      </c>
      <c r="C1131" s="289">
        <v>0</v>
      </c>
      <c r="D1131" s="289">
        <v>0</v>
      </c>
      <c r="E1131" s="290"/>
    </row>
    <row r="1132" ht="20.1" customHeight="1" spans="1:5">
      <c r="A1132" s="291" t="s">
        <v>895</v>
      </c>
      <c r="B1132" s="289">
        <v>0</v>
      </c>
      <c r="C1132" s="289">
        <v>0</v>
      </c>
      <c r="D1132" s="289">
        <v>0</v>
      </c>
      <c r="E1132" s="290"/>
    </row>
    <row r="1133" ht="20.1" customHeight="1" spans="1:5">
      <c r="A1133" s="291" t="s">
        <v>896</v>
      </c>
      <c r="B1133" s="289">
        <v>0</v>
      </c>
      <c r="C1133" s="289">
        <v>0</v>
      </c>
      <c r="D1133" s="289">
        <v>0</v>
      </c>
      <c r="E1133" s="290"/>
    </row>
    <row r="1134" ht="20.1" customHeight="1" spans="1:5">
      <c r="A1134" s="291" t="s">
        <v>897</v>
      </c>
      <c r="B1134" s="289">
        <v>0</v>
      </c>
      <c r="C1134" s="289">
        <v>0</v>
      </c>
      <c r="D1134" s="289">
        <v>0</v>
      </c>
      <c r="E1134" s="290"/>
    </row>
    <row r="1135" ht="20.1" customHeight="1" spans="1:5">
      <c r="A1135" s="291" t="s">
        <v>898</v>
      </c>
      <c r="B1135" s="289">
        <v>0</v>
      </c>
      <c r="C1135" s="289">
        <v>0</v>
      </c>
      <c r="D1135" s="289">
        <v>0</v>
      </c>
      <c r="E1135" s="290"/>
    </row>
    <row r="1136" ht="20.1" customHeight="1" spans="1:5">
      <c r="A1136" s="286" t="s">
        <v>899</v>
      </c>
      <c r="B1136" s="289">
        <f>SUM(B1137:B1141)</f>
        <v>0</v>
      </c>
      <c r="C1136" s="289">
        <f>SUM(C1137:C1141)</f>
        <v>0</v>
      </c>
      <c r="D1136" s="289">
        <f>SUM(D1137:D1141)</f>
        <v>0</v>
      </c>
      <c r="E1136" s="290"/>
    </row>
    <row r="1137" ht="20.1" customHeight="1" spans="1:5">
      <c r="A1137" s="291" t="s">
        <v>900</v>
      </c>
      <c r="B1137" s="289">
        <v>0</v>
      </c>
      <c r="C1137" s="289">
        <v>0</v>
      </c>
      <c r="D1137" s="289">
        <v>0</v>
      </c>
      <c r="E1137" s="290"/>
    </row>
    <row r="1138" ht="20.1" customHeight="1" spans="1:5">
      <c r="A1138" s="291" t="s">
        <v>901</v>
      </c>
      <c r="B1138" s="289">
        <v>0</v>
      </c>
      <c r="C1138" s="289">
        <v>0</v>
      </c>
      <c r="D1138" s="289">
        <v>0</v>
      </c>
      <c r="E1138" s="290"/>
    </row>
    <row r="1139" ht="20.1" customHeight="1" spans="1:5">
      <c r="A1139" s="291" t="s">
        <v>902</v>
      </c>
      <c r="B1139" s="289">
        <v>0</v>
      </c>
      <c r="C1139" s="289">
        <v>0</v>
      </c>
      <c r="D1139" s="289">
        <v>0</v>
      </c>
      <c r="E1139" s="290"/>
    </row>
    <row r="1140" ht="20.1" customHeight="1" spans="1:5">
      <c r="A1140" s="291" t="s">
        <v>903</v>
      </c>
      <c r="B1140" s="289">
        <v>0</v>
      </c>
      <c r="C1140" s="289">
        <v>0</v>
      </c>
      <c r="D1140" s="289">
        <v>0</v>
      </c>
      <c r="E1140" s="290"/>
    </row>
    <row r="1141" ht="20.1" customHeight="1" spans="1:5">
      <c r="A1141" s="291" t="s">
        <v>904</v>
      </c>
      <c r="B1141" s="289">
        <v>0</v>
      </c>
      <c r="C1141" s="289">
        <v>0</v>
      </c>
      <c r="D1141" s="289">
        <v>0</v>
      </c>
      <c r="E1141" s="290"/>
    </row>
    <row r="1142" ht="20.1" customHeight="1" spans="1:5">
      <c r="A1142" s="286" t="s">
        <v>905</v>
      </c>
      <c r="B1142" s="289">
        <f>SUM(B1143:B1144)</f>
        <v>0</v>
      </c>
      <c r="C1142" s="289">
        <f>SUM(C1143:C1144)</f>
        <v>0</v>
      </c>
      <c r="D1142" s="289">
        <f>SUM(D1143:D1144)</f>
        <v>0</v>
      </c>
      <c r="E1142" s="290"/>
    </row>
    <row r="1143" ht="20.1" customHeight="1" spans="1:5">
      <c r="A1143" s="291" t="s">
        <v>906</v>
      </c>
      <c r="B1143" s="289">
        <v>0</v>
      </c>
      <c r="C1143" s="289">
        <v>0</v>
      </c>
      <c r="D1143" s="289">
        <v>0</v>
      </c>
      <c r="E1143" s="290"/>
    </row>
    <row r="1144" ht="20.1" customHeight="1" spans="1:5">
      <c r="A1144" s="291" t="s">
        <v>907</v>
      </c>
      <c r="B1144" s="289">
        <v>0</v>
      </c>
      <c r="C1144" s="289">
        <v>0</v>
      </c>
      <c r="D1144" s="289">
        <v>0</v>
      </c>
      <c r="E1144" s="290"/>
    </row>
    <row r="1145" ht="20.1" customHeight="1" spans="1:5">
      <c r="A1145" s="286" t="s">
        <v>908</v>
      </c>
      <c r="B1145" s="289">
        <f>B1146</f>
        <v>0</v>
      </c>
      <c r="C1145" s="289">
        <f>C1146</f>
        <v>0</v>
      </c>
      <c r="D1145" s="289">
        <f>D1146</f>
        <v>0</v>
      </c>
      <c r="E1145" s="290"/>
    </row>
    <row r="1146" ht="20.1" customHeight="1" spans="1:5">
      <c r="A1146" s="291" t="s">
        <v>909</v>
      </c>
      <c r="B1146" s="289">
        <v>0</v>
      </c>
      <c r="C1146" s="289">
        <v>0</v>
      </c>
      <c r="D1146" s="289">
        <v>0</v>
      </c>
      <c r="E1146" s="290"/>
    </row>
    <row r="1147" ht="20.1" customHeight="1" spans="1:5">
      <c r="A1147" s="286" t="s">
        <v>910</v>
      </c>
      <c r="B1147" s="289">
        <f>SUM(B1148:B1156)</f>
        <v>0</v>
      </c>
      <c r="C1147" s="289">
        <f>SUM(C1148:C1156)</f>
        <v>0</v>
      </c>
      <c r="D1147" s="289">
        <f>SUM(D1148:D1156)</f>
        <v>0</v>
      </c>
      <c r="E1147" s="290"/>
    </row>
    <row r="1148" ht="20.1" customHeight="1" spans="1:5">
      <c r="A1148" s="286" t="s">
        <v>911</v>
      </c>
      <c r="B1148" s="294">
        <v>0</v>
      </c>
      <c r="C1148" s="289">
        <v>0</v>
      </c>
      <c r="D1148" s="289">
        <v>0</v>
      </c>
      <c r="E1148" s="290"/>
    </row>
    <row r="1149" ht="20.1" customHeight="1" spans="1:5">
      <c r="A1149" s="286" t="s">
        <v>912</v>
      </c>
      <c r="B1149" s="294">
        <v>0</v>
      </c>
      <c r="C1149" s="289">
        <v>0</v>
      </c>
      <c r="D1149" s="289">
        <v>0</v>
      </c>
      <c r="E1149" s="290"/>
    </row>
    <row r="1150" ht="20.1" customHeight="1" spans="1:5">
      <c r="A1150" s="286" t="s">
        <v>913</v>
      </c>
      <c r="B1150" s="294">
        <v>0</v>
      </c>
      <c r="C1150" s="289">
        <v>0</v>
      </c>
      <c r="D1150" s="289">
        <v>0</v>
      </c>
      <c r="E1150" s="290"/>
    </row>
    <row r="1151" ht="20.1" customHeight="1" spans="1:5">
      <c r="A1151" s="286" t="s">
        <v>914</v>
      </c>
      <c r="B1151" s="294">
        <v>0</v>
      </c>
      <c r="C1151" s="289">
        <v>0</v>
      </c>
      <c r="D1151" s="289">
        <v>0</v>
      </c>
      <c r="E1151" s="290"/>
    </row>
    <row r="1152" ht="20.1" customHeight="1" spans="1:5">
      <c r="A1152" s="286" t="s">
        <v>915</v>
      </c>
      <c r="B1152" s="294">
        <v>0</v>
      </c>
      <c r="C1152" s="289">
        <v>0</v>
      </c>
      <c r="D1152" s="289">
        <v>0</v>
      </c>
      <c r="E1152" s="290"/>
    </row>
    <row r="1153" ht="20.1" customHeight="1" spans="1:5">
      <c r="A1153" s="286" t="s">
        <v>916</v>
      </c>
      <c r="B1153" s="294">
        <v>0</v>
      </c>
      <c r="C1153" s="289">
        <v>0</v>
      </c>
      <c r="D1153" s="289">
        <v>0</v>
      </c>
      <c r="E1153" s="290"/>
    </row>
    <row r="1154" ht="20.1" customHeight="1" spans="1:5">
      <c r="A1154" s="286" t="s">
        <v>917</v>
      </c>
      <c r="B1154" s="294">
        <v>0</v>
      </c>
      <c r="C1154" s="289">
        <v>0</v>
      </c>
      <c r="D1154" s="289">
        <v>0</v>
      </c>
      <c r="E1154" s="290"/>
    </row>
    <row r="1155" ht="20.1" customHeight="1" spans="1:5">
      <c r="A1155" s="286" t="s">
        <v>918</v>
      </c>
      <c r="B1155" s="294">
        <v>0</v>
      </c>
      <c r="C1155" s="289">
        <v>0</v>
      </c>
      <c r="D1155" s="289">
        <v>0</v>
      </c>
      <c r="E1155" s="290"/>
    </row>
    <row r="1156" ht="20.1" customHeight="1" spans="1:5">
      <c r="A1156" s="286" t="s">
        <v>919</v>
      </c>
      <c r="B1156" s="294">
        <v>0</v>
      </c>
      <c r="C1156" s="289">
        <v>0</v>
      </c>
      <c r="D1156" s="289">
        <v>0</v>
      </c>
      <c r="E1156" s="290"/>
    </row>
    <row r="1157" ht="20.1" customHeight="1" spans="1:5">
      <c r="A1157" s="286" t="s">
        <v>920</v>
      </c>
      <c r="B1157" s="289">
        <f>B1158+B1185+B1200</f>
        <v>1225</v>
      </c>
      <c r="C1157" s="289">
        <f>C1158+C1185+C1200</f>
        <v>2452</v>
      </c>
      <c r="D1157" s="289">
        <f>D1158+D1185+D1200</f>
        <v>2452</v>
      </c>
      <c r="E1157" s="290">
        <f>D1157/C1157*100</f>
        <v>100</v>
      </c>
    </row>
    <row r="1158" ht="20.1" customHeight="1" spans="1:5">
      <c r="A1158" s="286" t="s">
        <v>921</v>
      </c>
      <c r="B1158" s="289">
        <f>SUM(B1159:B1184)</f>
        <v>1217</v>
      </c>
      <c r="C1158" s="289">
        <f>SUM(C1159:C1184)</f>
        <v>2406</v>
      </c>
      <c r="D1158" s="289">
        <f>SUM(D1159:D1184)</f>
        <v>2406</v>
      </c>
      <c r="E1158" s="290">
        <f>D1158/C1158*100</f>
        <v>100</v>
      </c>
    </row>
    <row r="1159" ht="20.1" customHeight="1" spans="1:5">
      <c r="A1159" s="291" t="s">
        <v>42</v>
      </c>
      <c r="B1159" s="289">
        <v>505</v>
      </c>
      <c r="C1159" s="289">
        <v>794</v>
      </c>
      <c r="D1159" s="289">
        <v>794</v>
      </c>
      <c r="E1159" s="290">
        <f>D1159/C1159*100</f>
        <v>100</v>
      </c>
    </row>
    <row r="1160" ht="20.1" customHeight="1" spans="1:5">
      <c r="A1160" s="291" t="s">
        <v>43</v>
      </c>
      <c r="B1160" s="289">
        <v>0</v>
      </c>
      <c r="C1160" s="289">
        <v>0</v>
      </c>
      <c r="D1160" s="289">
        <v>0</v>
      </c>
      <c r="E1160" s="290"/>
    </row>
    <row r="1161" ht="20.1" customHeight="1" spans="1:5">
      <c r="A1161" s="291" t="s">
        <v>44</v>
      </c>
      <c r="B1161" s="289">
        <v>0</v>
      </c>
      <c r="C1161" s="289">
        <v>0</v>
      </c>
      <c r="D1161" s="289">
        <v>0</v>
      </c>
      <c r="E1161" s="290"/>
    </row>
    <row r="1162" ht="20.1" customHeight="1" spans="1:5">
      <c r="A1162" s="291" t="s">
        <v>922</v>
      </c>
      <c r="B1162" s="289">
        <v>0</v>
      </c>
      <c r="C1162" s="289">
        <v>0</v>
      </c>
      <c r="D1162" s="289">
        <v>0</v>
      </c>
      <c r="E1162" s="290"/>
    </row>
    <row r="1163" ht="20.1" customHeight="1" spans="1:5">
      <c r="A1163" s="291" t="s">
        <v>923</v>
      </c>
      <c r="B1163" s="289">
        <v>0</v>
      </c>
      <c r="C1163" s="289">
        <v>492</v>
      </c>
      <c r="D1163" s="289">
        <v>492</v>
      </c>
      <c r="E1163" s="290">
        <f>D1163/C1163*100</f>
        <v>100</v>
      </c>
    </row>
    <row r="1164" ht="20.1" customHeight="1" spans="1:5">
      <c r="A1164" s="291" t="s">
        <v>924</v>
      </c>
      <c r="B1164" s="289">
        <v>0</v>
      </c>
      <c r="C1164" s="289">
        <v>0</v>
      </c>
      <c r="D1164" s="289">
        <v>0</v>
      </c>
      <c r="E1164" s="290"/>
    </row>
    <row r="1165" ht="20.1" customHeight="1" spans="1:5">
      <c r="A1165" s="291" t="s">
        <v>925</v>
      </c>
      <c r="B1165" s="289">
        <v>0</v>
      </c>
      <c r="C1165" s="289">
        <v>0</v>
      </c>
      <c r="D1165" s="289">
        <v>0</v>
      </c>
      <c r="E1165" s="290"/>
    </row>
    <row r="1166" ht="20.1" customHeight="1" spans="1:5">
      <c r="A1166" s="291" t="s">
        <v>926</v>
      </c>
      <c r="B1166" s="289">
        <v>0</v>
      </c>
      <c r="C1166" s="289">
        <v>18</v>
      </c>
      <c r="D1166" s="289">
        <v>18</v>
      </c>
      <c r="E1166" s="290">
        <f>D1166/C1166*100</f>
        <v>100</v>
      </c>
    </row>
    <row r="1167" ht="20.1" customHeight="1" spans="1:5">
      <c r="A1167" s="291" t="s">
        <v>927</v>
      </c>
      <c r="B1167" s="289">
        <v>0</v>
      </c>
      <c r="C1167" s="289">
        <v>0</v>
      </c>
      <c r="D1167" s="289">
        <v>0</v>
      </c>
      <c r="E1167" s="290"/>
    </row>
    <row r="1168" ht="20.1" customHeight="1" spans="1:5">
      <c r="A1168" s="291" t="s">
        <v>928</v>
      </c>
      <c r="B1168" s="289">
        <v>0</v>
      </c>
      <c r="C1168" s="289">
        <v>0</v>
      </c>
      <c r="D1168" s="289">
        <v>0</v>
      </c>
      <c r="E1168" s="290"/>
    </row>
    <row r="1169" ht="20.1" customHeight="1" spans="1:5">
      <c r="A1169" s="291" t="s">
        <v>929</v>
      </c>
      <c r="B1169" s="289">
        <v>0</v>
      </c>
      <c r="C1169" s="289">
        <v>39</v>
      </c>
      <c r="D1169" s="289">
        <v>39</v>
      </c>
      <c r="E1169" s="290">
        <f>D1169/C1169*100</f>
        <v>100</v>
      </c>
    </row>
    <row r="1170" ht="20.1" customHeight="1" spans="1:5">
      <c r="A1170" s="291" t="s">
        <v>930</v>
      </c>
      <c r="B1170" s="289">
        <v>0</v>
      </c>
      <c r="C1170" s="289">
        <v>0</v>
      </c>
      <c r="D1170" s="289">
        <v>0</v>
      </c>
      <c r="E1170" s="290"/>
    </row>
    <row r="1171" ht="20.1" customHeight="1" spans="1:5">
      <c r="A1171" s="291" t="s">
        <v>931</v>
      </c>
      <c r="B1171" s="289">
        <v>0</v>
      </c>
      <c r="C1171" s="289">
        <v>0</v>
      </c>
      <c r="D1171" s="289">
        <v>0</v>
      </c>
      <c r="E1171" s="290"/>
    </row>
    <row r="1172" ht="20.1" customHeight="1" spans="1:5">
      <c r="A1172" s="291" t="s">
        <v>932</v>
      </c>
      <c r="B1172" s="289">
        <v>0</v>
      </c>
      <c r="C1172" s="289">
        <v>0</v>
      </c>
      <c r="D1172" s="289">
        <v>0</v>
      </c>
      <c r="E1172" s="290"/>
    </row>
    <row r="1173" ht="20.1" customHeight="1" spans="1:5">
      <c r="A1173" s="291" t="s">
        <v>933</v>
      </c>
      <c r="B1173" s="289">
        <v>0</v>
      </c>
      <c r="C1173" s="289">
        <v>0</v>
      </c>
      <c r="D1173" s="289">
        <v>0</v>
      </c>
      <c r="E1173" s="290"/>
    </row>
    <row r="1174" ht="20.1" customHeight="1" spans="1:5">
      <c r="A1174" s="291" t="s">
        <v>934</v>
      </c>
      <c r="B1174" s="289">
        <v>0</v>
      </c>
      <c r="C1174" s="289">
        <v>0</v>
      </c>
      <c r="D1174" s="289">
        <v>0</v>
      </c>
      <c r="E1174" s="290"/>
    </row>
    <row r="1175" ht="20.1" customHeight="1" spans="1:5">
      <c r="A1175" s="291" t="s">
        <v>935</v>
      </c>
      <c r="B1175" s="289">
        <v>0</v>
      </c>
      <c r="C1175" s="289">
        <v>0</v>
      </c>
      <c r="D1175" s="289">
        <v>0</v>
      </c>
      <c r="E1175" s="290"/>
    </row>
    <row r="1176" ht="20.1" customHeight="1" spans="1:5">
      <c r="A1176" s="291" t="s">
        <v>936</v>
      </c>
      <c r="B1176" s="289">
        <v>0</v>
      </c>
      <c r="C1176" s="289">
        <v>0</v>
      </c>
      <c r="D1176" s="289">
        <v>0</v>
      </c>
      <c r="E1176" s="290"/>
    </row>
    <row r="1177" ht="20.1" customHeight="1" spans="1:5">
      <c r="A1177" s="291" t="s">
        <v>937</v>
      </c>
      <c r="B1177" s="289">
        <v>0</v>
      </c>
      <c r="C1177" s="289">
        <v>0</v>
      </c>
      <c r="D1177" s="289">
        <v>0</v>
      </c>
      <c r="E1177" s="290"/>
    </row>
    <row r="1178" ht="20.1" customHeight="1" spans="1:5">
      <c r="A1178" s="291" t="s">
        <v>938</v>
      </c>
      <c r="B1178" s="289">
        <v>0</v>
      </c>
      <c r="C1178" s="289">
        <v>0</v>
      </c>
      <c r="D1178" s="289">
        <v>0</v>
      </c>
      <c r="E1178" s="290"/>
    </row>
    <row r="1179" ht="20.1" customHeight="1" spans="1:5">
      <c r="A1179" s="291" t="s">
        <v>939</v>
      </c>
      <c r="B1179" s="289">
        <v>0</v>
      </c>
      <c r="C1179" s="289">
        <v>0</v>
      </c>
      <c r="D1179" s="289">
        <v>0</v>
      </c>
      <c r="E1179" s="290"/>
    </row>
    <row r="1180" ht="20.1" customHeight="1" spans="1:5">
      <c r="A1180" s="291" t="s">
        <v>940</v>
      </c>
      <c r="B1180" s="289">
        <v>0</v>
      </c>
      <c r="C1180" s="289">
        <v>0</v>
      </c>
      <c r="D1180" s="289">
        <v>0</v>
      </c>
      <c r="E1180" s="290"/>
    </row>
    <row r="1181" ht="20.1" customHeight="1" spans="1:5">
      <c r="A1181" s="291" t="s">
        <v>941</v>
      </c>
      <c r="B1181" s="289">
        <v>0</v>
      </c>
      <c r="C1181" s="289">
        <v>0</v>
      </c>
      <c r="D1181" s="289">
        <v>0</v>
      </c>
      <c r="E1181" s="290"/>
    </row>
    <row r="1182" ht="20.1" customHeight="1" spans="1:5">
      <c r="A1182" s="291" t="s">
        <v>942</v>
      </c>
      <c r="B1182" s="289">
        <v>0</v>
      </c>
      <c r="C1182" s="289">
        <v>0</v>
      </c>
      <c r="D1182" s="289">
        <v>0</v>
      </c>
      <c r="E1182" s="290"/>
    </row>
    <row r="1183" ht="20.1" customHeight="1" spans="1:5">
      <c r="A1183" s="291" t="s">
        <v>51</v>
      </c>
      <c r="B1183" s="289">
        <v>712</v>
      </c>
      <c r="C1183" s="289">
        <v>1045</v>
      </c>
      <c r="D1183" s="289">
        <v>1045</v>
      </c>
      <c r="E1183" s="290">
        <f>D1183/C1183*100</f>
        <v>100</v>
      </c>
    </row>
    <row r="1184" ht="20.1" customHeight="1" spans="1:5">
      <c r="A1184" s="291" t="s">
        <v>943</v>
      </c>
      <c r="B1184" s="289">
        <v>0</v>
      </c>
      <c r="C1184" s="289">
        <v>18</v>
      </c>
      <c r="D1184" s="289">
        <v>18</v>
      </c>
      <c r="E1184" s="290">
        <f>D1184/C1184*100</f>
        <v>100</v>
      </c>
    </row>
    <row r="1185" ht="20.1" customHeight="1" spans="1:5">
      <c r="A1185" s="286" t="s">
        <v>944</v>
      </c>
      <c r="B1185" s="289">
        <f>SUM(B1186:B1199)</f>
        <v>8</v>
      </c>
      <c r="C1185" s="289">
        <f>SUM(C1186:C1199)</f>
        <v>46</v>
      </c>
      <c r="D1185" s="289">
        <f>SUM(D1186:D1199)</f>
        <v>46</v>
      </c>
      <c r="E1185" s="290">
        <f>D1185/C1185*100</f>
        <v>100</v>
      </c>
    </row>
    <row r="1186" ht="20.1" customHeight="1" spans="1:5">
      <c r="A1186" s="291" t="s">
        <v>42</v>
      </c>
      <c r="B1186" s="289">
        <v>0</v>
      </c>
      <c r="C1186" s="289">
        <v>0</v>
      </c>
      <c r="D1186" s="289">
        <v>0</v>
      </c>
      <c r="E1186" s="290"/>
    </row>
    <row r="1187" ht="20.1" customHeight="1" spans="1:5">
      <c r="A1187" s="291" t="s">
        <v>43</v>
      </c>
      <c r="B1187" s="289">
        <v>0</v>
      </c>
      <c r="C1187" s="289">
        <v>0</v>
      </c>
      <c r="D1187" s="289">
        <v>0</v>
      </c>
      <c r="E1187" s="290"/>
    </row>
    <row r="1188" ht="20.1" customHeight="1" spans="1:5">
      <c r="A1188" s="291" t="s">
        <v>44</v>
      </c>
      <c r="B1188" s="289">
        <v>0</v>
      </c>
      <c r="C1188" s="289">
        <v>0</v>
      </c>
      <c r="D1188" s="289">
        <v>0</v>
      </c>
      <c r="E1188" s="290"/>
    </row>
    <row r="1189" ht="20.1" customHeight="1" spans="1:5">
      <c r="A1189" s="291" t="s">
        <v>945</v>
      </c>
      <c r="B1189" s="289">
        <v>8</v>
      </c>
      <c r="C1189" s="289">
        <v>23</v>
      </c>
      <c r="D1189" s="289">
        <v>23</v>
      </c>
      <c r="E1189" s="290">
        <f>D1189/C1189*100</f>
        <v>100</v>
      </c>
    </row>
    <row r="1190" ht="20.1" customHeight="1" spans="1:5">
      <c r="A1190" s="291" t="s">
        <v>946</v>
      </c>
      <c r="B1190" s="289">
        <v>0</v>
      </c>
      <c r="C1190" s="289">
        <v>9</v>
      </c>
      <c r="D1190" s="289">
        <v>9</v>
      </c>
      <c r="E1190" s="290">
        <f>D1190/C1190*100</f>
        <v>100</v>
      </c>
    </row>
    <row r="1191" ht="20.1" customHeight="1" spans="1:5">
      <c r="A1191" s="291" t="s">
        <v>947</v>
      </c>
      <c r="B1191" s="289">
        <v>0</v>
      </c>
      <c r="C1191" s="289">
        <v>0</v>
      </c>
      <c r="D1191" s="289">
        <v>0</v>
      </c>
      <c r="E1191" s="290"/>
    </row>
    <row r="1192" ht="20.1" customHeight="1" spans="1:5">
      <c r="A1192" s="291" t="s">
        <v>948</v>
      </c>
      <c r="B1192" s="289">
        <v>0</v>
      </c>
      <c r="C1192" s="289">
        <v>0</v>
      </c>
      <c r="D1192" s="289">
        <v>0</v>
      </c>
      <c r="E1192" s="290"/>
    </row>
    <row r="1193" ht="20.1" customHeight="1" spans="1:5">
      <c r="A1193" s="291" t="s">
        <v>949</v>
      </c>
      <c r="B1193" s="289">
        <v>0</v>
      </c>
      <c r="C1193" s="289">
        <v>4</v>
      </c>
      <c r="D1193" s="289">
        <v>4</v>
      </c>
      <c r="E1193" s="290">
        <f>D1193/C1193*100</f>
        <v>100</v>
      </c>
    </row>
    <row r="1194" ht="20.1" customHeight="1" spans="1:5">
      <c r="A1194" s="291" t="s">
        <v>950</v>
      </c>
      <c r="B1194" s="289">
        <v>0</v>
      </c>
      <c r="C1194" s="289">
        <v>0</v>
      </c>
      <c r="D1194" s="289">
        <v>0</v>
      </c>
      <c r="E1194" s="290"/>
    </row>
    <row r="1195" ht="20.1" customHeight="1" spans="1:5">
      <c r="A1195" s="291" t="s">
        <v>951</v>
      </c>
      <c r="B1195" s="289">
        <v>0</v>
      </c>
      <c r="C1195" s="289">
        <v>0</v>
      </c>
      <c r="D1195" s="289">
        <v>0</v>
      </c>
      <c r="E1195" s="290"/>
    </row>
    <row r="1196" ht="20.1" customHeight="1" spans="1:5">
      <c r="A1196" s="291" t="s">
        <v>952</v>
      </c>
      <c r="B1196" s="289">
        <v>0</v>
      </c>
      <c r="C1196" s="289">
        <v>0</v>
      </c>
      <c r="D1196" s="289">
        <v>0</v>
      </c>
      <c r="E1196" s="290"/>
    </row>
    <row r="1197" ht="20.1" customHeight="1" spans="1:5">
      <c r="A1197" s="291" t="s">
        <v>953</v>
      </c>
      <c r="B1197" s="289">
        <v>0</v>
      </c>
      <c r="C1197" s="289">
        <v>0</v>
      </c>
      <c r="D1197" s="289">
        <v>0</v>
      </c>
      <c r="E1197" s="290"/>
    </row>
    <row r="1198" ht="20.1" customHeight="1" spans="1:5">
      <c r="A1198" s="291" t="s">
        <v>954</v>
      </c>
      <c r="B1198" s="289">
        <v>0</v>
      </c>
      <c r="C1198" s="289">
        <v>0</v>
      </c>
      <c r="D1198" s="289">
        <v>0</v>
      </c>
      <c r="E1198" s="290"/>
    </row>
    <row r="1199" ht="20.1" customHeight="1" spans="1:5">
      <c r="A1199" s="291" t="s">
        <v>955</v>
      </c>
      <c r="B1199" s="289">
        <v>0</v>
      </c>
      <c r="C1199" s="289">
        <v>10</v>
      </c>
      <c r="D1199" s="289">
        <v>10</v>
      </c>
      <c r="E1199" s="290">
        <f>D1199/C1199*100</f>
        <v>100</v>
      </c>
    </row>
    <row r="1200" ht="20.1" customHeight="1" spans="1:5">
      <c r="A1200" s="286" t="s">
        <v>956</v>
      </c>
      <c r="B1200" s="289">
        <f>B1201</f>
        <v>0</v>
      </c>
      <c r="C1200" s="289">
        <f>C1201</f>
        <v>0</v>
      </c>
      <c r="D1200" s="289">
        <f>D1201</f>
        <v>0</v>
      </c>
      <c r="E1200" s="290"/>
    </row>
    <row r="1201" ht="20.1" customHeight="1" spans="1:5">
      <c r="A1201" s="291" t="s">
        <v>957</v>
      </c>
      <c r="B1201" s="289">
        <v>0</v>
      </c>
      <c r="C1201" s="289">
        <v>0</v>
      </c>
      <c r="D1201" s="289">
        <v>0</v>
      </c>
      <c r="E1201" s="290"/>
    </row>
    <row r="1202" ht="20.1" customHeight="1" spans="1:5">
      <c r="A1202" s="286" t="s">
        <v>958</v>
      </c>
      <c r="B1202" s="289">
        <f>SUM(B1203,B1214,B1218)</f>
        <v>10800</v>
      </c>
      <c r="C1202" s="289">
        <f>SUM(C1203,C1214,C1218)</f>
        <v>27448</v>
      </c>
      <c r="D1202" s="289">
        <f>SUM(D1203,D1214,D1218)</f>
        <v>27155</v>
      </c>
      <c r="E1202" s="290">
        <f>D1202/C1202*100</f>
        <v>98.9</v>
      </c>
    </row>
    <row r="1203" ht="20.1" customHeight="1" spans="1:5">
      <c r="A1203" s="286" t="s">
        <v>959</v>
      </c>
      <c r="B1203" s="289">
        <f>SUM(B1204:B1213)</f>
        <v>1237</v>
      </c>
      <c r="C1203" s="289">
        <f>SUM(C1204:C1213)</f>
        <v>20599</v>
      </c>
      <c r="D1203" s="289">
        <f>SUM(D1204:D1213)</f>
        <v>20306</v>
      </c>
      <c r="E1203" s="290">
        <f>D1203/C1203*100</f>
        <v>98.6</v>
      </c>
    </row>
    <row r="1204" ht="20.1" customHeight="1" spans="1:5">
      <c r="A1204" s="291" t="s">
        <v>960</v>
      </c>
      <c r="B1204" s="289">
        <v>0</v>
      </c>
      <c r="C1204" s="289">
        <v>0</v>
      </c>
      <c r="D1204" s="289">
        <v>0</v>
      </c>
      <c r="E1204" s="290"/>
    </row>
    <row r="1205" ht="20.1" customHeight="1" spans="1:5">
      <c r="A1205" s="291" t="s">
        <v>961</v>
      </c>
      <c r="B1205" s="289">
        <v>0</v>
      </c>
      <c r="C1205" s="289">
        <v>0</v>
      </c>
      <c r="D1205" s="289">
        <v>0</v>
      </c>
      <c r="E1205" s="290"/>
    </row>
    <row r="1206" ht="20.1" customHeight="1" spans="1:5">
      <c r="A1206" s="291" t="s">
        <v>962</v>
      </c>
      <c r="B1206" s="289">
        <v>1237</v>
      </c>
      <c r="C1206" s="289">
        <v>1298</v>
      </c>
      <c r="D1206" s="289">
        <v>1298</v>
      </c>
      <c r="E1206" s="290">
        <f>D1206/C1206*100</f>
        <v>100</v>
      </c>
    </row>
    <row r="1207" ht="20.1" customHeight="1" spans="1:5">
      <c r="A1207" s="291" t="s">
        <v>963</v>
      </c>
      <c r="B1207" s="289">
        <v>0</v>
      </c>
      <c r="C1207" s="289">
        <v>0</v>
      </c>
      <c r="D1207" s="289">
        <v>0</v>
      </c>
      <c r="E1207" s="290"/>
    </row>
    <row r="1208" ht="20.1" customHeight="1" spans="1:5">
      <c r="A1208" s="291" t="s">
        <v>964</v>
      </c>
      <c r="B1208" s="289">
        <v>0</v>
      </c>
      <c r="C1208" s="289">
        <v>2217</v>
      </c>
      <c r="D1208" s="289">
        <v>1924</v>
      </c>
      <c r="E1208" s="290">
        <f>D1208/C1208*100</f>
        <v>86.8</v>
      </c>
    </row>
    <row r="1209" ht="20.1" customHeight="1" spans="1:5">
      <c r="A1209" s="291" t="s">
        <v>965</v>
      </c>
      <c r="B1209" s="289">
        <v>0</v>
      </c>
      <c r="C1209" s="289">
        <v>0</v>
      </c>
      <c r="D1209" s="289">
        <v>0</v>
      </c>
      <c r="E1209" s="290"/>
    </row>
    <row r="1210" ht="20.1" customHeight="1" spans="1:5">
      <c r="A1210" s="291" t="s">
        <v>966</v>
      </c>
      <c r="B1210" s="289">
        <v>0</v>
      </c>
      <c r="C1210" s="289">
        <v>25</v>
      </c>
      <c r="D1210" s="289">
        <v>25</v>
      </c>
      <c r="E1210" s="290">
        <f>D1210/C1210*100</f>
        <v>100</v>
      </c>
    </row>
    <row r="1211" ht="20.1" customHeight="1" spans="1:5">
      <c r="A1211" s="291" t="s">
        <v>967</v>
      </c>
      <c r="B1211" s="289">
        <v>0</v>
      </c>
      <c r="C1211" s="289">
        <v>17059</v>
      </c>
      <c r="D1211" s="289">
        <v>17059</v>
      </c>
      <c r="E1211" s="290">
        <f>D1211/C1211*100</f>
        <v>100</v>
      </c>
    </row>
    <row r="1212" ht="20.1" customHeight="1" spans="1:5">
      <c r="A1212" s="291" t="s">
        <v>968</v>
      </c>
      <c r="B1212" s="289">
        <v>0</v>
      </c>
      <c r="C1212" s="289">
        <v>0</v>
      </c>
      <c r="D1212" s="289">
        <v>0</v>
      </c>
      <c r="E1212" s="290"/>
    </row>
    <row r="1213" ht="20.1" customHeight="1" spans="1:5">
      <c r="A1213" s="291" t="s">
        <v>969</v>
      </c>
      <c r="B1213" s="289">
        <v>0</v>
      </c>
      <c r="C1213" s="289">
        <v>0</v>
      </c>
      <c r="D1213" s="289">
        <v>0</v>
      </c>
      <c r="E1213" s="290"/>
    </row>
    <row r="1214" ht="20.1" customHeight="1" spans="1:5">
      <c r="A1214" s="286" t="s">
        <v>970</v>
      </c>
      <c r="B1214" s="289">
        <f>SUM(B1215:B1217)</f>
        <v>9563</v>
      </c>
      <c r="C1214" s="289">
        <f>SUM(C1215:C1217)</f>
        <v>6838</v>
      </c>
      <c r="D1214" s="289">
        <f>SUM(D1215:D1217)</f>
        <v>6838</v>
      </c>
      <c r="E1214" s="290">
        <f>D1214/C1214*100</f>
        <v>100</v>
      </c>
    </row>
    <row r="1215" ht="20.1" customHeight="1" spans="1:5">
      <c r="A1215" s="291" t="s">
        <v>971</v>
      </c>
      <c r="B1215" s="289">
        <v>9563</v>
      </c>
      <c r="C1215" s="289">
        <f>8838-2000</f>
        <v>6838</v>
      </c>
      <c r="D1215" s="289">
        <f>8838-2000</f>
        <v>6838</v>
      </c>
      <c r="E1215" s="290">
        <f>D1215/C1215*100</f>
        <v>100</v>
      </c>
    </row>
    <row r="1216" ht="20.1" customHeight="1" spans="1:5">
      <c r="A1216" s="291" t="s">
        <v>972</v>
      </c>
      <c r="B1216" s="289">
        <v>0</v>
      </c>
      <c r="C1216" s="289">
        <v>0</v>
      </c>
      <c r="D1216" s="289">
        <v>0</v>
      </c>
      <c r="E1216" s="290"/>
    </row>
    <row r="1217" ht="20.1" customHeight="1" spans="1:5">
      <c r="A1217" s="291" t="s">
        <v>973</v>
      </c>
      <c r="B1217" s="289">
        <v>0</v>
      </c>
      <c r="C1217" s="289">
        <v>0</v>
      </c>
      <c r="D1217" s="289">
        <v>0</v>
      </c>
      <c r="E1217" s="290"/>
    </row>
    <row r="1218" ht="20.1" customHeight="1" spans="1:5">
      <c r="A1218" s="286" t="s">
        <v>974</v>
      </c>
      <c r="B1218" s="289">
        <f>SUM(B1219:B1221)</f>
        <v>0</v>
      </c>
      <c r="C1218" s="289">
        <f>SUM(C1219:C1221)</f>
        <v>11</v>
      </c>
      <c r="D1218" s="289">
        <f>SUM(D1219:D1221)</f>
        <v>11</v>
      </c>
      <c r="E1218" s="290">
        <f>D1218/C1218*100</f>
        <v>100</v>
      </c>
    </row>
    <row r="1219" ht="20.1" customHeight="1" spans="1:5">
      <c r="A1219" s="291" t="s">
        <v>975</v>
      </c>
      <c r="B1219" s="289">
        <v>0</v>
      </c>
      <c r="C1219" s="289">
        <v>0</v>
      </c>
      <c r="D1219" s="289">
        <v>0</v>
      </c>
      <c r="E1219" s="290"/>
    </row>
    <row r="1220" ht="20.1" customHeight="1" spans="1:5">
      <c r="A1220" s="291" t="s">
        <v>976</v>
      </c>
      <c r="B1220" s="289">
        <v>0</v>
      </c>
      <c r="C1220" s="289">
        <v>11</v>
      </c>
      <c r="D1220" s="289">
        <v>11</v>
      </c>
      <c r="E1220" s="290">
        <f>D1220/C1220*100</f>
        <v>100</v>
      </c>
    </row>
    <row r="1221" ht="20.1" customHeight="1" spans="1:5">
      <c r="A1221" s="291" t="s">
        <v>977</v>
      </c>
      <c r="B1221" s="289">
        <v>0</v>
      </c>
      <c r="C1221" s="289">
        <v>0</v>
      </c>
      <c r="D1221" s="289">
        <v>0</v>
      </c>
      <c r="E1221" s="290"/>
    </row>
    <row r="1222" ht="20.1" customHeight="1" spans="1:5">
      <c r="A1222" s="286" t="s">
        <v>978</v>
      </c>
      <c r="B1222" s="289">
        <f>SUM(B1223,B1238,B1252,B1257,B1263)</f>
        <v>252</v>
      </c>
      <c r="C1222" s="289">
        <f>SUM(C1223,C1238,C1252,C1257,C1263)</f>
        <v>1303</v>
      </c>
      <c r="D1222" s="289">
        <f>SUM(D1223,D1238,D1252,D1257,D1263)</f>
        <v>1303</v>
      </c>
      <c r="E1222" s="290">
        <f>D1222/C1222*100</f>
        <v>100</v>
      </c>
    </row>
    <row r="1223" ht="20.1" customHeight="1" spans="1:5">
      <c r="A1223" s="286" t="s">
        <v>979</v>
      </c>
      <c r="B1223" s="289">
        <f>SUM(B1224:B1237)</f>
        <v>165</v>
      </c>
      <c r="C1223" s="289">
        <f>SUM(C1224:C1237)</f>
        <v>1303</v>
      </c>
      <c r="D1223" s="289">
        <f>SUM(D1224:D1237)</f>
        <v>1303</v>
      </c>
      <c r="E1223" s="290">
        <f>D1223/C1223*100</f>
        <v>100</v>
      </c>
    </row>
    <row r="1224" ht="20.1" customHeight="1" spans="1:5">
      <c r="A1224" s="291" t="s">
        <v>42</v>
      </c>
      <c r="B1224" s="289">
        <v>110</v>
      </c>
      <c r="C1224" s="289">
        <v>210</v>
      </c>
      <c r="D1224" s="289">
        <v>210</v>
      </c>
      <c r="E1224" s="290">
        <f>D1224/C1224*100</f>
        <v>100</v>
      </c>
    </row>
    <row r="1225" ht="20.1" customHeight="1" spans="1:5">
      <c r="A1225" s="291" t="s">
        <v>43</v>
      </c>
      <c r="B1225" s="289">
        <v>0</v>
      </c>
      <c r="C1225" s="289">
        <v>0</v>
      </c>
      <c r="D1225" s="289">
        <v>0</v>
      </c>
      <c r="E1225" s="290"/>
    </row>
    <row r="1226" ht="20.1" customHeight="1" spans="1:5">
      <c r="A1226" s="291" t="s">
        <v>44</v>
      </c>
      <c r="B1226" s="289">
        <v>55</v>
      </c>
      <c r="C1226" s="289">
        <v>47</v>
      </c>
      <c r="D1226" s="289">
        <v>47</v>
      </c>
      <c r="E1226" s="290">
        <f>D1226/C1226*100</f>
        <v>100</v>
      </c>
    </row>
    <row r="1227" ht="20.1" customHeight="1" spans="1:5">
      <c r="A1227" s="291" t="s">
        <v>980</v>
      </c>
      <c r="B1227" s="289">
        <v>0</v>
      </c>
      <c r="C1227" s="289">
        <v>0</v>
      </c>
      <c r="D1227" s="289">
        <v>0</v>
      </c>
      <c r="E1227" s="290"/>
    </row>
    <row r="1228" ht="20.1" customHeight="1" spans="1:5">
      <c r="A1228" s="291" t="s">
        <v>981</v>
      </c>
      <c r="B1228" s="289">
        <v>0</v>
      </c>
      <c r="C1228" s="289">
        <v>0</v>
      </c>
      <c r="D1228" s="289">
        <v>0</v>
      </c>
      <c r="E1228" s="290"/>
    </row>
    <row r="1229" ht="20.1" customHeight="1" spans="1:5">
      <c r="A1229" s="291" t="s">
        <v>982</v>
      </c>
      <c r="B1229" s="289">
        <v>0</v>
      </c>
      <c r="C1229" s="289">
        <v>0</v>
      </c>
      <c r="D1229" s="289">
        <v>0</v>
      </c>
      <c r="E1229" s="290"/>
    </row>
    <row r="1230" ht="20.1" customHeight="1" spans="1:5">
      <c r="A1230" s="291" t="s">
        <v>983</v>
      </c>
      <c r="B1230" s="289">
        <v>0</v>
      </c>
      <c r="C1230" s="289">
        <v>0</v>
      </c>
      <c r="D1230" s="289">
        <v>0</v>
      </c>
      <c r="E1230" s="290"/>
    </row>
    <row r="1231" ht="20.1" customHeight="1" spans="1:5">
      <c r="A1231" s="291" t="s">
        <v>984</v>
      </c>
      <c r="B1231" s="289">
        <v>0</v>
      </c>
      <c r="C1231" s="289">
        <v>0</v>
      </c>
      <c r="D1231" s="289">
        <v>0</v>
      </c>
      <c r="E1231" s="290"/>
    </row>
    <row r="1232" ht="20.1" customHeight="1" spans="1:5">
      <c r="A1232" s="291" t="s">
        <v>985</v>
      </c>
      <c r="B1232" s="289">
        <v>0</v>
      </c>
      <c r="C1232" s="289">
        <v>0</v>
      </c>
      <c r="D1232" s="289">
        <v>0</v>
      </c>
      <c r="E1232" s="290"/>
    </row>
    <row r="1233" ht="20.1" customHeight="1" spans="1:5">
      <c r="A1233" s="291" t="s">
        <v>986</v>
      </c>
      <c r="B1233" s="289">
        <v>0</v>
      </c>
      <c r="C1233" s="289">
        <v>0</v>
      </c>
      <c r="D1233" s="289">
        <v>0</v>
      </c>
      <c r="E1233" s="290"/>
    </row>
    <row r="1234" ht="20.1" customHeight="1" spans="1:5">
      <c r="A1234" s="291" t="s">
        <v>987</v>
      </c>
      <c r="B1234" s="289">
        <v>0</v>
      </c>
      <c r="C1234" s="289">
        <v>0</v>
      </c>
      <c r="D1234" s="289">
        <v>0</v>
      </c>
      <c r="E1234" s="290"/>
    </row>
    <row r="1235" ht="20.1" customHeight="1" spans="1:5">
      <c r="A1235" s="291" t="s">
        <v>988</v>
      </c>
      <c r="B1235" s="289">
        <v>0</v>
      </c>
      <c r="C1235" s="289">
        <v>0</v>
      </c>
      <c r="D1235" s="289">
        <v>0</v>
      </c>
      <c r="E1235" s="290"/>
    </row>
    <row r="1236" ht="20.1" customHeight="1" spans="1:5">
      <c r="A1236" s="291" t="s">
        <v>51</v>
      </c>
      <c r="B1236" s="289">
        <v>0</v>
      </c>
      <c r="C1236" s="289">
        <v>0</v>
      </c>
      <c r="D1236" s="289">
        <v>0</v>
      </c>
      <c r="E1236" s="290"/>
    </row>
    <row r="1237" ht="20.1" customHeight="1" spans="1:5">
      <c r="A1237" s="291" t="s">
        <v>989</v>
      </c>
      <c r="B1237" s="289">
        <v>0</v>
      </c>
      <c r="C1237" s="289">
        <v>1046</v>
      </c>
      <c r="D1237" s="289">
        <v>1046</v>
      </c>
      <c r="E1237" s="290">
        <f>D1237/C1237*100</f>
        <v>100</v>
      </c>
    </row>
    <row r="1238" ht="20.1" customHeight="1" spans="1:5">
      <c r="A1238" s="286" t="s">
        <v>990</v>
      </c>
      <c r="B1238" s="289">
        <f>SUM(B1239:B1251)</f>
        <v>0</v>
      </c>
      <c r="C1238" s="289">
        <f>SUM(C1239:C1251)</f>
        <v>0</v>
      </c>
      <c r="D1238" s="289">
        <f>SUM(D1239:D1251)</f>
        <v>0</v>
      </c>
      <c r="E1238" s="290"/>
    </row>
    <row r="1239" ht="20.1" customHeight="1" spans="1:5">
      <c r="A1239" s="291" t="s">
        <v>42</v>
      </c>
      <c r="B1239" s="289">
        <v>0</v>
      </c>
      <c r="C1239" s="289">
        <v>0</v>
      </c>
      <c r="D1239" s="289">
        <v>0</v>
      </c>
      <c r="E1239" s="290"/>
    </row>
    <row r="1240" ht="20.1" customHeight="1" spans="1:5">
      <c r="A1240" s="291" t="s">
        <v>43</v>
      </c>
      <c r="B1240" s="289">
        <v>0</v>
      </c>
      <c r="C1240" s="289">
        <v>0</v>
      </c>
      <c r="D1240" s="289">
        <v>0</v>
      </c>
      <c r="E1240" s="290"/>
    </row>
    <row r="1241" ht="20.1" customHeight="1" spans="1:5">
      <c r="A1241" s="291" t="s">
        <v>44</v>
      </c>
      <c r="B1241" s="289">
        <v>0</v>
      </c>
      <c r="C1241" s="289">
        <v>0</v>
      </c>
      <c r="D1241" s="289">
        <v>0</v>
      </c>
      <c r="E1241" s="290"/>
    </row>
    <row r="1242" ht="20.1" customHeight="1" spans="1:5">
      <c r="A1242" s="291" t="s">
        <v>991</v>
      </c>
      <c r="B1242" s="289">
        <v>0</v>
      </c>
      <c r="C1242" s="289">
        <v>0</v>
      </c>
      <c r="D1242" s="289">
        <v>0</v>
      </c>
      <c r="E1242" s="290"/>
    </row>
    <row r="1243" ht="20.1" customHeight="1" spans="1:5">
      <c r="A1243" s="291" t="s">
        <v>992</v>
      </c>
      <c r="B1243" s="289">
        <v>0</v>
      </c>
      <c r="C1243" s="289">
        <v>0</v>
      </c>
      <c r="D1243" s="289">
        <v>0</v>
      </c>
      <c r="E1243" s="290"/>
    </row>
    <row r="1244" ht="20.1" customHeight="1" spans="1:5">
      <c r="A1244" s="291" t="s">
        <v>993</v>
      </c>
      <c r="B1244" s="289">
        <v>0</v>
      </c>
      <c r="C1244" s="289">
        <v>0</v>
      </c>
      <c r="D1244" s="289">
        <v>0</v>
      </c>
      <c r="E1244" s="290"/>
    </row>
    <row r="1245" ht="20.1" customHeight="1" spans="1:5">
      <c r="A1245" s="291" t="s">
        <v>994</v>
      </c>
      <c r="B1245" s="289">
        <v>0</v>
      </c>
      <c r="C1245" s="289">
        <v>0</v>
      </c>
      <c r="D1245" s="289">
        <v>0</v>
      </c>
      <c r="E1245" s="290"/>
    </row>
    <row r="1246" ht="20.1" customHeight="1" spans="1:5">
      <c r="A1246" s="291" t="s">
        <v>995</v>
      </c>
      <c r="B1246" s="289">
        <v>0</v>
      </c>
      <c r="C1246" s="289">
        <v>0</v>
      </c>
      <c r="D1246" s="289">
        <v>0</v>
      </c>
      <c r="E1246" s="290"/>
    </row>
    <row r="1247" ht="20.1" customHeight="1" spans="1:5">
      <c r="A1247" s="291" t="s">
        <v>996</v>
      </c>
      <c r="B1247" s="289">
        <v>0</v>
      </c>
      <c r="C1247" s="289">
        <v>0</v>
      </c>
      <c r="D1247" s="289">
        <v>0</v>
      </c>
      <c r="E1247" s="290"/>
    </row>
    <row r="1248" ht="20.1" customHeight="1" spans="1:5">
      <c r="A1248" s="291" t="s">
        <v>997</v>
      </c>
      <c r="B1248" s="289">
        <v>0</v>
      </c>
      <c r="C1248" s="289">
        <v>0</v>
      </c>
      <c r="D1248" s="289">
        <v>0</v>
      </c>
      <c r="E1248" s="290"/>
    </row>
    <row r="1249" ht="20.1" customHeight="1" spans="1:5">
      <c r="A1249" s="291" t="s">
        <v>998</v>
      </c>
      <c r="B1249" s="289">
        <v>0</v>
      </c>
      <c r="C1249" s="289">
        <v>0</v>
      </c>
      <c r="D1249" s="289">
        <v>0</v>
      </c>
      <c r="E1249" s="290"/>
    </row>
    <row r="1250" ht="20.1" customHeight="1" spans="1:5">
      <c r="A1250" s="291" t="s">
        <v>51</v>
      </c>
      <c r="B1250" s="289">
        <v>0</v>
      </c>
      <c r="C1250" s="289">
        <v>0</v>
      </c>
      <c r="D1250" s="289">
        <v>0</v>
      </c>
      <c r="E1250" s="290"/>
    </row>
    <row r="1251" ht="20.1" customHeight="1" spans="1:5">
      <c r="A1251" s="291" t="s">
        <v>999</v>
      </c>
      <c r="B1251" s="289">
        <v>0</v>
      </c>
      <c r="C1251" s="289">
        <v>0</v>
      </c>
      <c r="D1251" s="289">
        <v>0</v>
      </c>
      <c r="E1251" s="290"/>
    </row>
    <row r="1252" ht="20.1" customHeight="1" spans="1:5">
      <c r="A1252" s="286" t="s">
        <v>1000</v>
      </c>
      <c r="B1252" s="289">
        <f>SUM(B1253:B1256)</f>
        <v>0</v>
      </c>
      <c r="C1252" s="289">
        <f>SUM(C1253:C1256)</f>
        <v>0</v>
      </c>
      <c r="D1252" s="289">
        <f>SUM(D1253:D1256)</f>
        <v>0</v>
      </c>
      <c r="E1252" s="290"/>
    </row>
    <row r="1253" ht="20.1" customHeight="1" spans="1:5">
      <c r="A1253" s="291" t="s">
        <v>1001</v>
      </c>
      <c r="B1253" s="289">
        <v>0</v>
      </c>
      <c r="C1253" s="289">
        <v>0</v>
      </c>
      <c r="D1253" s="289">
        <v>0</v>
      </c>
      <c r="E1253" s="290"/>
    </row>
    <row r="1254" ht="20.1" customHeight="1" spans="1:5">
      <c r="A1254" s="291" t="s">
        <v>1002</v>
      </c>
      <c r="B1254" s="289">
        <v>0</v>
      </c>
      <c r="C1254" s="289">
        <v>0</v>
      </c>
      <c r="D1254" s="289">
        <v>0</v>
      </c>
      <c r="E1254" s="290"/>
    </row>
    <row r="1255" ht="20.1" customHeight="1" spans="1:5">
      <c r="A1255" s="291" t="s">
        <v>1003</v>
      </c>
      <c r="B1255" s="289">
        <v>0</v>
      </c>
      <c r="C1255" s="289">
        <v>0</v>
      </c>
      <c r="D1255" s="289">
        <v>0</v>
      </c>
      <c r="E1255" s="290"/>
    </row>
    <row r="1256" ht="20.1" customHeight="1" spans="1:5">
      <c r="A1256" s="291" t="s">
        <v>1004</v>
      </c>
      <c r="B1256" s="289">
        <v>0</v>
      </c>
      <c r="C1256" s="289">
        <v>0</v>
      </c>
      <c r="D1256" s="289">
        <v>0</v>
      </c>
      <c r="E1256" s="290"/>
    </row>
    <row r="1257" ht="20.1" customHeight="1" spans="1:5">
      <c r="A1257" s="286" t="s">
        <v>1005</v>
      </c>
      <c r="B1257" s="289">
        <f>SUM(B1258:B1262)</f>
        <v>87</v>
      </c>
      <c r="C1257" s="289">
        <f>SUM(C1258:C1262)</f>
        <v>0</v>
      </c>
      <c r="D1257" s="289">
        <f>SUM(D1258:D1262)</f>
        <v>0</v>
      </c>
      <c r="E1257" s="290"/>
    </row>
    <row r="1258" ht="20.1" customHeight="1" spans="1:5">
      <c r="A1258" s="291" t="s">
        <v>1006</v>
      </c>
      <c r="B1258" s="289">
        <v>0</v>
      </c>
      <c r="C1258" s="289">
        <v>0</v>
      </c>
      <c r="D1258" s="289">
        <v>0</v>
      </c>
      <c r="E1258" s="290"/>
    </row>
    <row r="1259" ht="20.1" customHeight="1" spans="1:5">
      <c r="A1259" s="291" t="s">
        <v>1007</v>
      </c>
      <c r="B1259" s="289">
        <v>87</v>
      </c>
      <c r="C1259" s="289">
        <v>0</v>
      </c>
      <c r="D1259" s="289">
        <v>0</v>
      </c>
      <c r="E1259" s="290"/>
    </row>
    <row r="1260" ht="20.1" customHeight="1" spans="1:5">
      <c r="A1260" s="291" t="s">
        <v>1008</v>
      </c>
      <c r="B1260" s="289">
        <v>0</v>
      </c>
      <c r="C1260" s="289">
        <v>0</v>
      </c>
      <c r="D1260" s="289">
        <v>0</v>
      </c>
      <c r="E1260" s="290"/>
    </row>
    <row r="1261" ht="20.1" customHeight="1" spans="1:5">
      <c r="A1261" s="291" t="s">
        <v>1009</v>
      </c>
      <c r="B1261" s="289">
        <v>0</v>
      </c>
      <c r="C1261" s="289">
        <v>0</v>
      </c>
      <c r="D1261" s="289">
        <v>0</v>
      </c>
      <c r="E1261" s="290"/>
    </row>
    <row r="1262" ht="20.1" customHeight="1" spans="1:5">
      <c r="A1262" s="291" t="s">
        <v>1010</v>
      </c>
      <c r="B1262" s="289">
        <v>0</v>
      </c>
      <c r="C1262" s="289">
        <v>0</v>
      </c>
      <c r="D1262" s="289">
        <v>0</v>
      </c>
      <c r="E1262" s="290"/>
    </row>
    <row r="1263" ht="20.1" customHeight="1" spans="1:5">
      <c r="A1263" s="286" t="s">
        <v>1011</v>
      </c>
      <c r="B1263" s="289">
        <f>SUM(B1264:B1274)</f>
        <v>0</v>
      </c>
      <c r="C1263" s="289">
        <f>SUM(C1264:C1274)</f>
        <v>0</v>
      </c>
      <c r="D1263" s="289">
        <f>SUM(D1264:D1274)</f>
        <v>0</v>
      </c>
      <c r="E1263" s="290"/>
    </row>
    <row r="1264" ht="20.1" customHeight="1" spans="1:5">
      <c r="A1264" s="291" t="s">
        <v>1012</v>
      </c>
      <c r="B1264" s="289">
        <v>0</v>
      </c>
      <c r="C1264" s="289">
        <v>0</v>
      </c>
      <c r="D1264" s="289">
        <v>0</v>
      </c>
      <c r="E1264" s="290"/>
    </row>
    <row r="1265" ht="20.1" customHeight="1" spans="1:5">
      <c r="A1265" s="291" t="s">
        <v>1013</v>
      </c>
      <c r="B1265" s="289">
        <v>0</v>
      </c>
      <c r="C1265" s="289">
        <v>0</v>
      </c>
      <c r="D1265" s="289">
        <v>0</v>
      </c>
      <c r="E1265" s="290"/>
    </row>
    <row r="1266" ht="20.1" customHeight="1" spans="1:5">
      <c r="A1266" s="291" t="s">
        <v>1014</v>
      </c>
      <c r="B1266" s="289">
        <v>0</v>
      </c>
      <c r="C1266" s="289">
        <v>0</v>
      </c>
      <c r="D1266" s="289">
        <v>0</v>
      </c>
      <c r="E1266" s="290"/>
    </row>
    <row r="1267" ht="20.1" customHeight="1" spans="1:5">
      <c r="A1267" s="291" t="s">
        <v>1015</v>
      </c>
      <c r="B1267" s="289">
        <v>0</v>
      </c>
      <c r="C1267" s="289">
        <v>0</v>
      </c>
      <c r="D1267" s="289">
        <v>0</v>
      </c>
      <c r="E1267" s="290"/>
    </row>
    <row r="1268" ht="20.1" customHeight="1" spans="1:5">
      <c r="A1268" s="291" t="s">
        <v>1016</v>
      </c>
      <c r="B1268" s="289">
        <v>0</v>
      </c>
      <c r="C1268" s="289">
        <v>0</v>
      </c>
      <c r="D1268" s="289">
        <v>0</v>
      </c>
      <c r="E1268" s="290"/>
    </row>
    <row r="1269" ht="20.1" customHeight="1" spans="1:5">
      <c r="A1269" s="291" t="s">
        <v>1017</v>
      </c>
      <c r="B1269" s="289">
        <v>0</v>
      </c>
      <c r="C1269" s="289">
        <v>0</v>
      </c>
      <c r="D1269" s="289">
        <v>0</v>
      </c>
      <c r="E1269" s="290"/>
    </row>
    <row r="1270" ht="20.1" customHeight="1" spans="1:5">
      <c r="A1270" s="291" t="s">
        <v>1018</v>
      </c>
      <c r="B1270" s="289">
        <v>0</v>
      </c>
      <c r="C1270" s="289">
        <v>0</v>
      </c>
      <c r="D1270" s="289">
        <v>0</v>
      </c>
      <c r="E1270" s="290"/>
    </row>
    <row r="1271" ht="20.1" customHeight="1" spans="1:5">
      <c r="A1271" s="291" t="s">
        <v>1019</v>
      </c>
      <c r="B1271" s="289">
        <v>0</v>
      </c>
      <c r="C1271" s="289">
        <v>0</v>
      </c>
      <c r="D1271" s="289">
        <v>0</v>
      </c>
      <c r="E1271" s="290"/>
    </row>
    <row r="1272" ht="20.1" customHeight="1" spans="1:5">
      <c r="A1272" s="291" t="s">
        <v>1020</v>
      </c>
      <c r="B1272" s="289">
        <v>0</v>
      </c>
      <c r="C1272" s="289">
        <v>0</v>
      </c>
      <c r="D1272" s="289">
        <v>0</v>
      </c>
      <c r="E1272" s="290"/>
    </row>
    <row r="1273" ht="20.1" customHeight="1" spans="1:5">
      <c r="A1273" s="291" t="s">
        <v>1021</v>
      </c>
      <c r="B1273" s="289">
        <v>0</v>
      </c>
      <c r="C1273" s="289">
        <v>0</v>
      </c>
      <c r="D1273" s="289">
        <v>0</v>
      </c>
      <c r="E1273" s="290"/>
    </row>
    <row r="1274" ht="20.1" customHeight="1" spans="1:5">
      <c r="A1274" s="291" t="s">
        <v>1022</v>
      </c>
      <c r="B1274" s="289">
        <v>0</v>
      </c>
      <c r="C1274" s="289">
        <v>0</v>
      </c>
      <c r="D1274" s="289">
        <v>0</v>
      </c>
      <c r="E1274" s="290"/>
    </row>
    <row r="1275" ht="20.1" customHeight="1" spans="1:5">
      <c r="A1275" s="286" t="s">
        <v>1023</v>
      </c>
      <c r="B1275" s="289">
        <f>B1276+B1288+B1294+B1300+B1308+B1321+B1325+B1331</f>
        <v>3784</v>
      </c>
      <c r="C1275" s="289">
        <f>C1276+C1288+C1294+C1300+C1308+C1321+C1325+C1331</f>
        <v>4776</v>
      </c>
      <c r="D1275" s="289">
        <f>D1276+D1288+D1294+D1300+D1308+D1321+D1325+D1331</f>
        <v>4776</v>
      </c>
      <c r="E1275" s="290">
        <f>D1275/C1275*100</f>
        <v>100</v>
      </c>
    </row>
    <row r="1276" ht="20.1" customHeight="1" spans="1:5">
      <c r="A1276" s="286" t="s">
        <v>1024</v>
      </c>
      <c r="B1276" s="289">
        <f>SUM(B1277:B1287)</f>
        <v>483</v>
      </c>
      <c r="C1276" s="289">
        <f>SUM(C1277:C1287)</f>
        <v>2294</v>
      </c>
      <c r="D1276" s="289">
        <f>SUM(D1277:D1287)</f>
        <v>2294</v>
      </c>
      <c r="E1276" s="290">
        <f>D1276/C1276*100</f>
        <v>100</v>
      </c>
    </row>
    <row r="1277" ht="20.1" customHeight="1" spans="1:5">
      <c r="A1277" s="291" t="s">
        <v>42</v>
      </c>
      <c r="B1277" s="289">
        <v>0</v>
      </c>
      <c r="C1277" s="289">
        <v>15</v>
      </c>
      <c r="D1277" s="289">
        <v>15</v>
      </c>
      <c r="E1277" s="290">
        <f>D1277/C1277*100</f>
        <v>100</v>
      </c>
    </row>
    <row r="1278" ht="20.1" customHeight="1" spans="1:5">
      <c r="A1278" s="291" t="s">
        <v>43</v>
      </c>
      <c r="B1278" s="289">
        <v>0</v>
      </c>
      <c r="C1278" s="289">
        <v>0</v>
      </c>
      <c r="D1278" s="289">
        <v>0</v>
      </c>
      <c r="E1278" s="290"/>
    </row>
    <row r="1279" ht="20.1" customHeight="1" spans="1:5">
      <c r="A1279" s="291" t="s">
        <v>44</v>
      </c>
      <c r="B1279" s="289">
        <v>0</v>
      </c>
      <c r="C1279" s="289">
        <v>0</v>
      </c>
      <c r="D1279" s="289">
        <v>0</v>
      </c>
      <c r="E1279" s="290"/>
    </row>
    <row r="1280" ht="20.1" customHeight="1" spans="1:5">
      <c r="A1280" s="291" t="s">
        <v>1025</v>
      </c>
      <c r="B1280" s="289">
        <v>0</v>
      </c>
      <c r="C1280" s="289">
        <v>48</v>
      </c>
      <c r="D1280" s="289">
        <v>48</v>
      </c>
      <c r="E1280" s="290">
        <f>D1280/C1280*100</f>
        <v>100</v>
      </c>
    </row>
    <row r="1281" ht="20.1" customHeight="1" spans="1:5">
      <c r="A1281" s="291" t="s">
        <v>1026</v>
      </c>
      <c r="B1281" s="289">
        <v>0</v>
      </c>
      <c r="C1281" s="289">
        <v>0</v>
      </c>
      <c r="D1281" s="289">
        <v>0</v>
      </c>
      <c r="E1281" s="290"/>
    </row>
    <row r="1282" ht="20.1" customHeight="1" spans="1:5">
      <c r="A1282" s="291" t="s">
        <v>1027</v>
      </c>
      <c r="B1282" s="289">
        <v>443</v>
      </c>
      <c r="C1282" s="289">
        <v>1014</v>
      </c>
      <c r="D1282" s="289">
        <v>1014</v>
      </c>
      <c r="E1282" s="290">
        <f>D1282/C1282*100</f>
        <v>100</v>
      </c>
    </row>
    <row r="1283" ht="20.1" customHeight="1" spans="1:5">
      <c r="A1283" s="291" t="s">
        <v>1028</v>
      </c>
      <c r="B1283" s="289">
        <v>0</v>
      </c>
      <c r="C1283" s="289">
        <v>0</v>
      </c>
      <c r="D1283" s="289">
        <v>0</v>
      </c>
      <c r="E1283" s="290"/>
    </row>
    <row r="1284" ht="20.1" customHeight="1" spans="1:5">
      <c r="A1284" s="291" t="s">
        <v>1029</v>
      </c>
      <c r="B1284" s="289">
        <v>40</v>
      </c>
      <c r="C1284" s="289">
        <v>539</v>
      </c>
      <c r="D1284" s="289">
        <v>539</v>
      </c>
      <c r="E1284" s="290">
        <f>D1284/C1284*100</f>
        <v>100</v>
      </c>
    </row>
    <row r="1285" ht="20.1" customHeight="1" spans="1:5">
      <c r="A1285" s="291" t="s">
        <v>1030</v>
      </c>
      <c r="B1285" s="289">
        <v>0</v>
      </c>
      <c r="C1285" s="289">
        <v>128</v>
      </c>
      <c r="D1285" s="289">
        <v>128</v>
      </c>
      <c r="E1285" s="290">
        <f>D1285/C1285*100</f>
        <v>100</v>
      </c>
    </row>
    <row r="1286" ht="20.1" customHeight="1" spans="1:5">
      <c r="A1286" s="291" t="s">
        <v>51</v>
      </c>
      <c r="B1286" s="289">
        <v>0</v>
      </c>
      <c r="C1286" s="289">
        <v>0</v>
      </c>
      <c r="D1286" s="289">
        <v>0</v>
      </c>
      <c r="E1286" s="290"/>
    </row>
    <row r="1287" ht="20.1" customHeight="1" spans="1:5">
      <c r="A1287" s="291" t="s">
        <v>1031</v>
      </c>
      <c r="B1287" s="289">
        <v>0</v>
      </c>
      <c r="C1287" s="289">
        <v>550</v>
      </c>
      <c r="D1287" s="289">
        <v>550</v>
      </c>
      <c r="E1287" s="290">
        <f>D1287/C1287*100</f>
        <v>100</v>
      </c>
    </row>
    <row r="1288" ht="20.1" customHeight="1" spans="1:5">
      <c r="A1288" s="286" t="s">
        <v>1032</v>
      </c>
      <c r="B1288" s="289">
        <f>SUM(B1289:B1293)</f>
        <v>301</v>
      </c>
      <c r="C1288" s="289">
        <f>SUM(C1289:C1293)</f>
        <v>246</v>
      </c>
      <c r="D1288" s="289">
        <f>SUM(D1289:D1293)</f>
        <v>246</v>
      </c>
      <c r="E1288" s="290">
        <f>D1288/C1288*100</f>
        <v>100</v>
      </c>
    </row>
    <row r="1289" ht="20.1" customHeight="1" spans="1:5">
      <c r="A1289" s="291" t="s">
        <v>42</v>
      </c>
      <c r="B1289" s="289">
        <v>0</v>
      </c>
      <c r="C1289" s="289">
        <v>0</v>
      </c>
      <c r="D1289" s="289">
        <v>0</v>
      </c>
      <c r="E1289" s="290"/>
    </row>
    <row r="1290" ht="20.1" customHeight="1" spans="1:5">
      <c r="A1290" s="291" t="s">
        <v>43</v>
      </c>
      <c r="B1290" s="289">
        <v>0</v>
      </c>
      <c r="C1290" s="289">
        <v>0</v>
      </c>
      <c r="D1290" s="289">
        <v>0</v>
      </c>
      <c r="E1290" s="290"/>
    </row>
    <row r="1291" ht="20.1" customHeight="1" spans="1:5">
      <c r="A1291" s="291" t="s">
        <v>44</v>
      </c>
      <c r="B1291" s="289">
        <v>0</v>
      </c>
      <c r="C1291" s="289">
        <v>0</v>
      </c>
      <c r="D1291" s="289">
        <v>0</v>
      </c>
      <c r="E1291" s="290"/>
    </row>
    <row r="1292" ht="20.1" customHeight="1" spans="1:5">
      <c r="A1292" s="291" t="s">
        <v>1033</v>
      </c>
      <c r="B1292" s="289">
        <v>301</v>
      </c>
      <c r="C1292" s="289">
        <v>246</v>
      </c>
      <c r="D1292" s="289">
        <v>246</v>
      </c>
      <c r="E1292" s="290">
        <f>D1292/C1292*100</f>
        <v>100</v>
      </c>
    </row>
    <row r="1293" ht="20.1" customHeight="1" spans="1:5">
      <c r="A1293" s="291" t="s">
        <v>1034</v>
      </c>
      <c r="B1293" s="289">
        <v>0</v>
      </c>
      <c r="C1293" s="289">
        <v>0</v>
      </c>
      <c r="D1293" s="289">
        <v>0</v>
      </c>
      <c r="E1293" s="290"/>
    </row>
    <row r="1294" ht="20.1" customHeight="1" spans="1:5">
      <c r="A1294" s="286" t="s">
        <v>1035</v>
      </c>
      <c r="B1294" s="289">
        <f>SUM(B1295:B1299)</f>
        <v>0</v>
      </c>
      <c r="C1294" s="289">
        <f>SUM(C1295:C1299)</f>
        <v>164</v>
      </c>
      <c r="D1294" s="289">
        <f>SUM(D1295:D1299)</f>
        <v>164</v>
      </c>
      <c r="E1294" s="290">
        <f>D1294/C1294*100</f>
        <v>100</v>
      </c>
    </row>
    <row r="1295" ht="20.1" customHeight="1" spans="1:5">
      <c r="A1295" s="291" t="s">
        <v>42</v>
      </c>
      <c r="B1295" s="289">
        <v>0</v>
      </c>
      <c r="C1295" s="289">
        <v>0</v>
      </c>
      <c r="D1295" s="289">
        <v>0</v>
      </c>
      <c r="E1295" s="290"/>
    </row>
    <row r="1296" ht="20.1" customHeight="1" spans="1:5">
      <c r="A1296" s="291" t="s">
        <v>43</v>
      </c>
      <c r="B1296" s="289">
        <v>0</v>
      </c>
      <c r="C1296" s="289">
        <v>0</v>
      </c>
      <c r="D1296" s="289">
        <v>0</v>
      </c>
      <c r="E1296" s="290"/>
    </row>
    <row r="1297" ht="20.1" customHeight="1" spans="1:5">
      <c r="A1297" s="291" t="s">
        <v>44</v>
      </c>
      <c r="B1297" s="289">
        <v>0</v>
      </c>
      <c r="C1297" s="289">
        <v>0</v>
      </c>
      <c r="D1297" s="289">
        <v>0</v>
      </c>
      <c r="E1297" s="290"/>
    </row>
    <row r="1298" ht="20.1" customHeight="1" spans="1:5">
      <c r="A1298" s="291" t="s">
        <v>1036</v>
      </c>
      <c r="B1298" s="289">
        <v>0</v>
      </c>
      <c r="C1298" s="289">
        <v>0</v>
      </c>
      <c r="D1298" s="289">
        <v>0</v>
      </c>
      <c r="E1298" s="290"/>
    </row>
    <row r="1299" ht="20.1" customHeight="1" spans="1:5">
      <c r="A1299" s="291" t="s">
        <v>1037</v>
      </c>
      <c r="B1299" s="289">
        <v>0</v>
      </c>
      <c r="C1299" s="289">
        <v>164</v>
      </c>
      <c r="D1299" s="289">
        <v>164</v>
      </c>
      <c r="E1299" s="290">
        <f>D1299/C1299*100</f>
        <v>100</v>
      </c>
    </row>
    <row r="1300" ht="20.1" customHeight="1" spans="1:5">
      <c r="A1300" s="286" t="s">
        <v>1038</v>
      </c>
      <c r="B1300" s="289">
        <f>SUM(B1301:B1307)</f>
        <v>0</v>
      </c>
      <c r="C1300" s="289">
        <f>SUM(C1301:C1307)</f>
        <v>0</v>
      </c>
      <c r="D1300" s="289">
        <f>SUM(D1301:D1307)</f>
        <v>0</v>
      </c>
      <c r="E1300" s="290"/>
    </row>
    <row r="1301" ht="20.1" customHeight="1" spans="1:5">
      <c r="A1301" s="291" t="s">
        <v>42</v>
      </c>
      <c r="B1301" s="289">
        <v>0</v>
      </c>
      <c r="C1301" s="289">
        <v>0</v>
      </c>
      <c r="D1301" s="289">
        <v>0</v>
      </c>
      <c r="E1301" s="290"/>
    </row>
    <row r="1302" ht="20.1" customHeight="1" spans="1:5">
      <c r="A1302" s="291" t="s">
        <v>43</v>
      </c>
      <c r="B1302" s="289">
        <v>0</v>
      </c>
      <c r="C1302" s="289">
        <v>0</v>
      </c>
      <c r="D1302" s="289">
        <v>0</v>
      </c>
      <c r="E1302" s="290"/>
    </row>
    <row r="1303" ht="20.1" customHeight="1" spans="1:5">
      <c r="A1303" s="291" t="s">
        <v>44</v>
      </c>
      <c r="B1303" s="289">
        <v>0</v>
      </c>
      <c r="C1303" s="289">
        <v>0</v>
      </c>
      <c r="D1303" s="289">
        <v>0</v>
      </c>
      <c r="E1303" s="290"/>
    </row>
    <row r="1304" ht="20.1" customHeight="1" spans="1:5">
      <c r="A1304" s="291" t="s">
        <v>1039</v>
      </c>
      <c r="B1304" s="289">
        <v>0</v>
      </c>
      <c r="C1304" s="289">
        <v>0</v>
      </c>
      <c r="D1304" s="289">
        <v>0</v>
      </c>
      <c r="E1304" s="290"/>
    </row>
    <row r="1305" ht="20.1" customHeight="1" spans="1:5">
      <c r="A1305" s="291" t="s">
        <v>1040</v>
      </c>
      <c r="B1305" s="289">
        <v>0</v>
      </c>
      <c r="C1305" s="289">
        <v>0</v>
      </c>
      <c r="D1305" s="289">
        <v>0</v>
      </c>
      <c r="E1305" s="290"/>
    </row>
    <row r="1306" ht="20.1" customHeight="1" spans="1:5">
      <c r="A1306" s="291" t="s">
        <v>51</v>
      </c>
      <c r="B1306" s="289">
        <v>0</v>
      </c>
      <c r="C1306" s="289">
        <v>0</v>
      </c>
      <c r="D1306" s="289">
        <v>0</v>
      </c>
      <c r="E1306" s="290"/>
    </row>
    <row r="1307" ht="20.1" customHeight="1" spans="1:5">
      <c r="A1307" s="291" t="s">
        <v>1041</v>
      </c>
      <c r="B1307" s="289">
        <v>0</v>
      </c>
      <c r="C1307" s="289">
        <v>0</v>
      </c>
      <c r="D1307" s="289">
        <v>0</v>
      </c>
      <c r="E1307" s="290"/>
    </row>
    <row r="1308" ht="20.1" customHeight="1" spans="1:5">
      <c r="A1308" s="286" t="s">
        <v>1042</v>
      </c>
      <c r="B1308" s="289">
        <f>SUM(B1309:B1320)</f>
        <v>0</v>
      </c>
      <c r="C1308" s="289">
        <f>SUM(C1309:C1320)</f>
        <v>0</v>
      </c>
      <c r="D1308" s="289">
        <f>SUM(D1309:D1320)</f>
        <v>0</v>
      </c>
      <c r="E1308" s="290"/>
    </row>
    <row r="1309" ht="20.1" customHeight="1" spans="1:5">
      <c r="A1309" s="291" t="s">
        <v>42</v>
      </c>
      <c r="B1309" s="289">
        <v>0</v>
      </c>
      <c r="C1309" s="289">
        <v>0</v>
      </c>
      <c r="D1309" s="289">
        <v>0</v>
      </c>
      <c r="E1309" s="290"/>
    </row>
    <row r="1310" ht="20.1" customHeight="1" spans="1:5">
      <c r="A1310" s="291" t="s">
        <v>43</v>
      </c>
      <c r="B1310" s="289">
        <v>0</v>
      </c>
      <c r="C1310" s="289">
        <v>0</v>
      </c>
      <c r="D1310" s="289">
        <v>0</v>
      </c>
      <c r="E1310" s="290"/>
    </row>
    <row r="1311" ht="20.1" customHeight="1" spans="1:5">
      <c r="A1311" s="291" t="s">
        <v>44</v>
      </c>
      <c r="B1311" s="289">
        <v>0</v>
      </c>
      <c r="C1311" s="289">
        <v>0</v>
      </c>
      <c r="D1311" s="289">
        <v>0</v>
      </c>
      <c r="E1311" s="290"/>
    </row>
    <row r="1312" ht="20.1" customHeight="1" spans="1:5">
      <c r="A1312" s="291" t="s">
        <v>1043</v>
      </c>
      <c r="B1312" s="289">
        <v>0</v>
      </c>
      <c r="C1312" s="289">
        <v>0</v>
      </c>
      <c r="D1312" s="289">
        <v>0</v>
      </c>
      <c r="E1312" s="290"/>
    </row>
    <row r="1313" ht="20.1" customHeight="1" spans="1:5">
      <c r="A1313" s="291" t="s">
        <v>1044</v>
      </c>
      <c r="B1313" s="289">
        <v>0</v>
      </c>
      <c r="C1313" s="289">
        <v>0</v>
      </c>
      <c r="D1313" s="289">
        <v>0</v>
      </c>
      <c r="E1313" s="290"/>
    </row>
    <row r="1314" ht="20.1" customHeight="1" spans="1:5">
      <c r="A1314" s="291" t="s">
        <v>1045</v>
      </c>
      <c r="B1314" s="289">
        <v>0</v>
      </c>
      <c r="C1314" s="289">
        <v>0</v>
      </c>
      <c r="D1314" s="289">
        <v>0</v>
      </c>
      <c r="E1314" s="290"/>
    </row>
    <row r="1315" ht="20.1" customHeight="1" spans="1:5">
      <c r="A1315" s="291" t="s">
        <v>1046</v>
      </c>
      <c r="B1315" s="289">
        <v>0</v>
      </c>
      <c r="C1315" s="289">
        <v>0</v>
      </c>
      <c r="D1315" s="289">
        <v>0</v>
      </c>
      <c r="E1315" s="290"/>
    </row>
    <row r="1316" ht="20.1" customHeight="1" spans="1:5">
      <c r="A1316" s="291" t="s">
        <v>1047</v>
      </c>
      <c r="B1316" s="289">
        <v>0</v>
      </c>
      <c r="C1316" s="289">
        <v>0</v>
      </c>
      <c r="D1316" s="289">
        <v>0</v>
      </c>
      <c r="E1316" s="290"/>
    </row>
    <row r="1317" ht="20.1" customHeight="1" spans="1:5">
      <c r="A1317" s="291" t="s">
        <v>1048</v>
      </c>
      <c r="B1317" s="289">
        <v>0</v>
      </c>
      <c r="C1317" s="289">
        <v>0</v>
      </c>
      <c r="D1317" s="289">
        <v>0</v>
      </c>
      <c r="E1317" s="290"/>
    </row>
    <row r="1318" ht="20.1" customHeight="1" spans="1:5">
      <c r="A1318" s="291" t="s">
        <v>1049</v>
      </c>
      <c r="B1318" s="289">
        <v>0</v>
      </c>
      <c r="C1318" s="289">
        <v>0</v>
      </c>
      <c r="D1318" s="289">
        <v>0</v>
      </c>
      <c r="E1318" s="290"/>
    </row>
    <row r="1319" ht="20.1" customHeight="1" spans="1:5">
      <c r="A1319" s="291" t="s">
        <v>1050</v>
      </c>
      <c r="B1319" s="289">
        <v>0</v>
      </c>
      <c r="C1319" s="289">
        <v>0</v>
      </c>
      <c r="D1319" s="289">
        <v>0</v>
      </c>
      <c r="E1319" s="290"/>
    </row>
    <row r="1320" ht="20.1" customHeight="1" spans="1:5">
      <c r="A1320" s="291" t="s">
        <v>1051</v>
      </c>
      <c r="B1320" s="289">
        <v>0</v>
      </c>
      <c r="C1320" s="289">
        <v>0</v>
      </c>
      <c r="D1320" s="289">
        <v>0</v>
      </c>
      <c r="E1320" s="290"/>
    </row>
    <row r="1321" ht="20.1" customHeight="1" spans="1:5">
      <c r="A1321" s="286" t="s">
        <v>1052</v>
      </c>
      <c r="B1321" s="289">
        <f>SUM(B1322:B1324)</f>
        <v>0</v>
      </c>
      <c r="C1321" s="289">
        <f>SUM(C1322:C1324)</f>
        <v>1296</v>
      </c>
      <c r="D1321" s="289">
        <f>SUM(D1322:D1324)</f>
        <v>1296</v>
      </c>
      <c r="E1321" s="290">
        <f>D1321/C1321*100</f>
        <v>100</v>
      </c>
    </row>
    <row r="1322" ht="20.1" customHeight="1" spans="1:5">
      <c r="A1322" s="291" t="s">
        <v>1053</v>
      </c>
      <c r="B1322" s="289">
        <v>0</v>
      </c>
      <c r="C1322" s="289">
        <v>1296</v>
      </c>
      <c r="D1322" s="289">
        <v>1296</v>
      </c>
      <c r="E1322" s="290">
        <f>D1322/C1322*100</f>
        <v>100</v>
      </c>
    </row>
    <row r="1323" ht="20.1" customHeight="1" spans="1:5">
      <c r="A1323" s="291" t="s">
        <v>1054</v>
      </c>
      <c r="B1323" s="289">
        <v>0</v>
      </c>
      <c r="C1323" s="289">
        <v>0</v>
      </c>
      <c r="D1323" s="289">
        <v>0</v>
      </c>
      <c r="E1323" s="290"/>
    </row>
    <row r="1324" ht="20.1" customHeight="1" spans="1:5">
      <c r="A1324" s="291" t="s">
        <v>1055</v>
      </c>
      <c r="B1324" s="289">
        <v>0</v>
      </c>
      <c r="C1324" s="289">
        <v>0</v>
      </c>
      <c r="D1324" s="289">
        <v>0</v>
      </c>
      <c r="E1324" s="290"/>
    </row>
    <row r="1325" ht="20.1" customHeight="1" spans="1:5">
      <c r="A1325" s="286" t="s">
        <v>1056</v>
      </c>
      <c r="B1325" s="289">
        <f>SUM(B1326:B1330)</f>
        <v>0</v>
      </c>
      <c r="C1325" s="289">
        <f>SUM(C1326:C1330)</f>
        <v>776</v>
      </c>
      <c r="D1325" s="289">
        <f>SUM(D1326:D1330)</f>
        <v>776</v>
      </c>
      <c r="E1325" s="290">
        <f>D1325/C1325*100</f>
        <v>100</v>
      </c>
    </row>
    <row r="1326" ht="20.1" customHeight="1" spans="1:5">
      <c r="A1326" s="291" t="s">
        <v>1057</v>
      </c>
      <c r="B1326" s="289">
        <v>0</v>
      </c>
      <c r="C1326" s="289">
        <v>556</v>
      </c>
      <c r="D1326" s="289">
        <v>556</v>
      </c>
      <c r="E1326" s="290">
        <f>D1326/C1326*100</f>
        <v>100</v>
      </c>
    </row>
    <row r="1327" ht="20.1" customHeight="1" spans="1:5">
      <c r="A1327" s="291" t="s">
        <v>1058</v>
      </c>
      <c r="B1327" s="289">
        <v>0</v>
      </c>
      <c r="C1327" s="289">
        <v>20</v>
      </c>
      <c r="D1327" s="289">
        <v>20</v>
      </c>
      <c r="E1327" s="290">
        <f>D1327/C1327*100</f>
        <v>100</v>
      </c>
    </row>
    <row r="1328" ht="20.1" customHeight="1" spans="1:5">
      <c r="A1328" s="291" t="s">
        <v>1059</v>
      </c>
      <c r="B1328" s="289">
        <v>0</v>
      </c>
      <c r="C1328" s="289">
        <v>0</v>
      </c>
      <c r="D1328" s="289">
        <v>0</v>
      </c>
      <c r="E1328" s="290"/>
    </row>
    <row r="1329" ht="20.1" customHeight="1" spans="1:5">
      <c r="A1329" s="291" t="s">
        <v>1060</v>
      </c>
      <c r="B1329" s="289">
        <v>0</v>
      </c>
      <c r="C1329" s="289">
        <v>0</v>
      </c>
      <c r="D1329" s="289">
        <v>0</v>
      </c>
      <c r="E1329" s="290"/>
    </row>
    <row r="1330" ht="20.1" customHeight="1" spans="1:5">
      <c r="A1330" s="291" t="s">
        <v>1061</v>
      </c>
      <c r="B1330" s="289">
        <v>0</v>
      </c>
      <c r="C1330" s="289">
        <v>200</v>
      </c>
      <c r="D1330" s="289">
        <v>200</v>
      </c>
      <c r="E1330" s="290">
        <f>D1330/C1330*100</f>
        <v>100</v>
      </c>
    </row>
    <row r="1331" ht="20.1" customHeight="1" spans="1:5">
      <c r="A1331" s="286" t="s">
        <v>1062</v>
      </c>
      <c r="B1331" s="294">
        <v>3000</v>
      </c>
      <c r="C1331" s="289">
        <v>0</v>
      </c>
      <c r="D1331" s="289">
        <v>0</v>
      </c>
      <c r="E1331" s="290"/>
    </row>
    <row r="1332" ht="20.1" customHeight="1" spans="1:5">
      <c r="A1332" s="286" t="s">
        <v>1063</v>
      </c>
      <c r="B1332" s="294">
        <v>3385</v>
      </c>
      <c r="C1332" s="289"/>
      <c r="D1332" s="289"/>
      <c r="E1332" s="290"/>
    </row>
    <row r="1333" ht="20.1" customHeight="1" spans="1:5">
      <c r="A1333" s="286" t="s">
        <v>1064</v>
      </c>
      <c r="B1333" s="289">
        <f t="shared" ref="B1333:D1334" si="18">B1334</f>
        <v>2768</v>
      </c>
      <c r="C1333" s="289">
        <f t="shared" si="18"/>
        <v>1685</v>
      </c>
      <c r="D1333" s="289">
        <f t="shared" si="18"/>
        <v>1685</v>
      </c>
      <c r="E1333" s="290">
        <f>D1333/C1333*100</f>
        <v>100</v>
      </c>
    </row>
    <row r="1334" ht="20.1" customHeight="1" spans="1:5">
      <c r="A1334" s="286" t="s">
        <v>919</v>
      </c>
      <c r="B1334" s="289">
        <f t="shared" si="18"/>
        <v>2768</v>
      </c>
      <c r="C1334" s="289">
        <f t="shared" si="18"/>
        <v>1685</v>
      </c>
      <c r="D1334" s="289">
        <f t="shared" si="18"/>
        <v>1685</v>
      </c>
      <c r="E1334" s="290">
        <f>D1334/C1334*100</f>
        <v>100</v>
      </c>
    </row>
    <row r="1335" ht="20.1" customHeight="1" spans="1:5">
      <c r="A1335" s="291" t="s">
        <v>206</v>
      </c>
      <c r="B1335" s="289">
        <v>2768</v>
      </c>
      <c r="C1335" s="289">
        <v>1685</v>
      </c>
      <c r="D1335" s="289">
        <v>1685</v>
      </c>
      <c r="E1335" s="290">
        <f>D1335/C1335*100</f>
        <v>100</v>
      </c>
    </row>
    <row r="1336" ht="20.1" customHeight="1" spans="1:5">
      <c r="A1336" s="286" t="s">
        <v>1065</v>
      </c>
      <c r="B1336" s="289">
        <f>SUM(B1337:B1339)</f>
        <v>22095</v>
      </c>
      <c r="C1336" s="289">
        <f>SUM(C1337:C1339)</f>
        <v>22925</v>
      </c>
      <c r="D1336" s="289">
        <f>SUM(D1337:D1339)</f>
        <v>22925</v>
      </c>
      <c r="E1336" s="290">
        <f>D1336/C1336*100</f>
        <v>100</v>
      </c>
    </row>
    <row r="1337" ht="20.1" customHeight="1" spans="1:5">
      <c r="A1337" s="286" t="s">
        <v>1066</v>
      </c>
      <c r="B1337" s="294">
        <v>0</v>
      </c>
      <c r="C1337" s="289">
        <v>0</v>
      </c>
      <c r="D1337" s="289">
        <v>0</v>
      </c>
      <c r="E1337" s="290"/>
    </row>
    <row r="1338" ht="20.1" customHeight="1" spans="1:5">
      <c r="A1338" s="286" t="s">
        <v>1067</v>
      </c>
      <c r="B1338" s="294">
        <v>0</v>
      </c>
      <c r="C1338" s="289">
        <v>0</v>
      </c>
      <c r="D1338" s="289">
        <v>0</v>
      </c>
      <c r="E1338" s="290"/>
    </row>
    <row r="1339" ht="20.1" customHeight="1" spans="1:5">
      <c r="A1339" s="286" t="s">
        <v>1068</v>
      </c>
      <c r="B1339" s="289">
        <f>SUM(B1340:B1343)</f>
        <v>22095</v>
      </c>
      <c r="C1339" s="289">
        <f>SUM(C1340:C1343)</f>
        <v>22925</v>
      </c>
      <c r="D1339" s="289">
        <f>SUM(D1340:D1343)</f>
        <v>22925</v>
      </c>
      <c r="E1339" s="290">
        <f>D1339/C1339*100</f>
        <v>100</v>
      </c>
    </row>
    <row r="1340" ht="20.1" customHeight="1" spans="1:5">
      <c r="A1340" s="291" t="s">
        <v>1069</v>
      </c>
      <c r="B1340" s="289">
        <v>22095</v>
      </c>
      <c r="C1340" s="289">
        <v>22925</v>
      </c>
      <c r="D1340" s="289">
        <v>22925</v>
      </c>
      <c r="E1340" s="290">
        <f>D1340/C1340*100</f>
        <v>100</v>
      </c>
    </row>
    <row r="1341" ht="20.1" customHeight="1" spans="1:5">
      <c r="A1341" s="291" t="s">
        <v>1070</v>
      </c>
      <c r="B1341" s="289">
        <v>0</v>
      </c>
      <c r="C1341" s="289">
        <v>0</v>
      </c>
      <c r="D1341" s="289">
        <v>0</v>
      </c>
      <c r="E1341" s="290"/>
    </row>
    <row r="1342" ht="20.1" customHeight="1" spans="1:5">
      <c r="A1342" s="291" t="s">
        <v>1071</v>
      </c>
      <c r="B1342" s="289">
        <v>0</v>
      </c>
      <c r="C1342" s="289">
        <v>0</v>
      </c>
      <c r="D1342" s="289">
        <v>0</v>
      </c>
      <c r="E1342" s="290"/>
    </row>
    <row r="1343" ht="20.1" customHeight="1" spans="1:5">
      <c r="A1343" s="291" t="s">
        <v>1072</v>
      </c>
      <c r="B1343" s="289">
        <v>0</v>
      </c>
      <c r="C1343" s="289">
        <v>0</v>
      </c>
      <c r="D1343" s="289">
        <v>0</v>
      </c>
      <c r="E1343" s="290"/>
    </row>
    <row r="1344" ht="20.1" customHeight="1" spans="1:5">
      <c r="A1344" s="286" t="s">
        <v>1073</v>
      </c>
      <c r="B1344" s="289">
        <f>SUM(B1345:B1347)</f>
        <v>0</v>
      </c>
      <c r="C1344" s="289">
        <f>SUM(C1345:C1347)</f>
        <v>101</v>
      </c>
      <c r="D1344" s="289">
        <f>SUM(D1345:D1347)</f>
        <v>101</v>
      </c>
      <c r="E1344" s="290">
        <f>D1344/C1344*100</f>
        <v>100</v>
      </c>
    </row>
    <row r="1345" ht="20.1" customHeight="1" spans="1:5">
      <c r="A1345" s="295" t="s">
        <v>1074</v>
      </c>
      <c r="B1345" s="296"/>
      <c r="C1345" s="289">
        <v>0</v>
      </c>
      <c r="D1345" s="289">
        <v>0</v>
      </c>
      <c r="E1345" s="290"/>
    </row>
    <row r="1346" ht="20.1" customHeight="1" spans="1:5">
      <c r="A1346" s="295" t="s">
        <v>1075</v>
      </c>
      <c r="B1346" s="296"/>
      <c r="C1346" s="289">
        <v>0</v>
      </c>
      <c r="D1346" s="289">
        <v>0</v>
      </c>
      <c r="E1346" s="290"/>
    </row>
    <row r="1347" ht="20.1" customHeight="1" spans="1:5">
      <c r="A1347" s="295" t="s">
        <v>1076</v>
      </c>
      <c r="B1347" s="296"/>
      <c r="C1347" s="289">
        <v>101</v>
      </c>
      <c r="D1347" s="289">
        <v>101</v>
      </c>
      <c r="E1347" s="290">
        <f>D1347/C1347*100</f>
        <v>100</v>
      </c>
    </row>
  </sheetData>
  <mergeCells count="2">
    <mergeCell ref="A2:E2"/>
    <mergeCell ref="D3:E3"/>
  </mergeCells>
  <printOptions horizontalCentered="1"/>
  <pageMargins left="0.511811023622047" right="0.511811023622047" top="0.748031496062992" bottom="0.748031496062992" header="0.31496062992126" footer="0.31496062992126"/>
  <pageSetup paperSize="9" scale="8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9"/>
  <sheetViews>
    <sheetView showZeros="0" topLeftCell="A40" workbookViewId="0">
      <selection activeCell="D89" sqref="D89"/>
    </sheetView>
  </sheetViews>
  <sheetFormatPr defaultColWidth="24.75" defaultRowHeight="14.25" outlineLevelCol="5"/>
  <cols>
    <col min="1" max="1" width="43.5" style="250" customWidth="1"/>
    <col min="2" max="2" width="13.625" style="250" customWidth="1"/>
    <col min="3" max="3" width="42.125" style="250" customWidth="1"/>
    <col min="4" max="4" width="13.625" style="250" customWidth="1"/>
    <col min="5" max="16384" width="24.75" style="250"/>
  </cols>
  <sheetData>
    <row r="1" ht="33.75" customHeight="1" spans="1:1">
      <c r="A1" s="251" t="s">
        <v>1077</v>
      </c>
    </row>
    <row r="2" ht="39.75" customHeight="1" spans="1:4">
      <c r="A2" s="252" t="s">
        <v>1078</v>
      </c>
      <c r="B2" s="252"/>
      <c r="C2" s="252"/>
      <c r="D2" s="252"/>
    </row>
    <row r="3" ht="21.75" customHeight="1" spans="2:4">
      <c r="B3" s="253"/>
      <c r="C3" s="253"/>
      <c r="D3" s="254" t="s">
        <v>1079</v>
      </c>
    </row>
    <row r="4" ht="24.95" customHeight="1" spans="1:4">
      <c r="A4" s="255" t="s">
        <v>1080</v>
      </c>
      <c r="B4" s="255" t="s">
        <v>6</v>
      </c>
      <c r="C4" s="255" t="s">
        <v>1081</v>
      </c>
      <c r="D4" s="255" t="s">
        <v>6</v>
      </c>
    </row>
    <row r="5" ht="24.95" customHeight="1" spans="1:5">
      <c r="A5" s="221" t="s">
        <v>1082</v>
      </c>
      <c r="B5" s="256">
        <v>78562</v>
      </c>
      <c r="C5" s="221" t="s">
        <v>1083</v>
      </c>
      <c r="D5" s="257">
        <v>464987</v>
      </c>
      <c r="E5" s="258"/>
    </row>
    <row r="6" ht="24.95" customHeight="1" spans="1:5">
      <c r="A6" s="221" t="s">
        <v>1084</v>
      </c>
      <c r="B6" s="256">
        <v>389926</v>
      </c>
      <c r="C6" s="221" t="s">
        <v>1085</v>
      </c>
      <c r="D6" s="259">
        <v>0</v>
      </c>
      <c r="E6" s="258"/>
    </row>
    <row r="7" ht="24.95" customHeight="1" spans="1:4">
      <c r="A7" s="221" t="s">
        <v>1086</v>
      </c>
      <c r="B7" s="256">
        <v>9979</v>
      </c>
      <c r="C7" s="221" t="s">
        <v>1087</v>
      </c>
      <c r="D7" s="260">
        <v>0</v>
      </c>
    </row>
    <row r="8" s="248" customFormat="1" ht="24.95" customHeight="1" spans="1:4">
      <c r="A8" s="34" t="s">
        <v>1088</v>
      </c>
      <c r="B8" s="261">
        <v>962</v>
      </c>
      <c r="C8" s="34" t="s">
        <v>1089</v>
      </c>
      <c r="D8" s="260">
        <v>0</v>
      </c>
    </row>
    <row r="9" s="248" customFormat="1" ht="24.95" customHeight="1" spans="1:4">
      <c r="A9" s="34" t="s">
        <v>1090</v>
      </c>
      <c r="B9" s="261">
        <v>1495</v>
      </c>
      <c r="C9" s="34" t="s">
        <v>1091</v>
      </c>
      <c r="D9" s="260">
        <v>0</v>
      </c>
    </row>
    <row r="10" s="248" customFormat="1" ht="24.95" customHeight="1" spans="1:4">
      <c r="A10" s="34" t="s">
        <v>1092</v>
      </c>
      <c r="B10" s="262">
        <v>3311</v>
      </c>
      <c r="C10" s="34" t="s">
        <v>1093</v>
      </c>
      <c r="D10" s="260">
        <v>0</v>
      </c>
    </row>
    <row r="11" ht="24.95" customHeight="1" spans="1:4">
      <c r="A11" s="34" t="s">
        <v>1094</v>
      </c>
      <c r="B11" s="261">
        <v>9</v>
      </c>
      <c r="C11" s="34" t="s">
        <v>1095</v>
      </c>
      <c r="D11" s="260">
        <v>0</v>
      </c>
    </row>
    <row r="12" ht="24.95" customHeight="1" spans="1:4">
      <c r="A12" s="34" t="s">
        <v>1096</v>
      </c>
      <c r="B12" s="261">
        <v>5825</v>
      </c>
      <c r="C12" s="34" t="s">
        <v>1097</v>
      </c>
      <c r="D12" s="260">
        <v>0</v>
      </c>
    </row>
    <row r="13" ht="24.95" customHeight="1" spans="1:4">
      <c r="A13" s="34" t="s">
        <v>1098</v>
      </c>
      <c r="B13" s="242">
        <v>-1623</v>
      </c>
      <c r="C13" s="34" t="s">
        <v>1099</v>
      </c>
      <c r="D13" s="260">
        <v>0</v>
      </c>
    </row>
    <row r="14" s="248" customFormat="1" ht="24.95" customHeight="1" spans="1:4">
      <c r="A14" s="221" t="s">
        <v>1100</v>
      </c>
      <c r="B14" s="256">
        <v>337866</v>
      </c>
      <c r="C14" s="221" t="s">
        <v>1101</v>
      </c>
      <c r="D14" s="260">
        <v>0</v>
      </c>
    </row>
    <row r="15" s="248" customFormat="1" ht="24.95" customHeight="1" spans="1:4">
      <c r="A15" s="34" t="s">
        <v>1102</v>
      </c>
      <c r="B15" s="261">
        <v>0</v>
      </c>
      <c r="C15" s="34" t="s">
        <v>1103</v>
      </c>
      <c r="D15" s="260">
        <v>0</v>
      </c>
    </row>
    <row r="16" ht="24.95" customHeight="1" spans="1:4">
      <c r="A16" s="34" t="s">
        <v>1104</v>
      </c>
      <c r="B16" s="261">
        <v>79915</v>
      </c>
      <c r="C16" s="34" t="s">
        <v>1105</v>
      </c>
      <c r="D16" s="260">
        <v>0</v>
      </c>
    </row>
    <row r="17" ht="24.95" customHeight="1" spans="1:4">
      <c r="A17" s="34" t="s">
        <v>1106</v>
      </c>
      <c r="B17" s="261">
        <v>39411</v>
      </c>
      <c r="C17" s="34" t="s">
        <v>1107</v>
      </c>
      <c r="D17" s="260">
        <v>0</v>
      </c>
    </row>
    <row r="18" ht="24.95" customHeight="1" spans="1:4">
      <c r="A18" s="34" t="s">
        <v>1108</v>
      </c>
      <c r="B18" s="261">
        <v>9562</v>
      </c>
      <c r="C18" s="34" t="s">
        <v>1109</v>
      </c>
      <c r="D18" s="260">
        <v>0</v>
      </c>
    </row>
    <row r="19" ht="24.95" customHeight="1" spans="1:4">
      <c r="A19" s="34" t="s">
        <v>1110</v>
      </c>
      <c r="B19" s="261">
        <v>3119</v>
      </c>
      <c r="C19" s="34" t="s">
        <v>1111</v>
      </c>
      <c r="D19" s="260">
        <v>0</v>
      </c>
    </row>
    <row r="20" ht="24.95" customHeight="1" spans="1:4">
      <c r="A20" s="34" t="s">
        <v>1112</v>
      </c>
      <c r="B20" s="261">
        <v>206</v>
      </c>
      <c r="C20" s="34" t="s">
        <v>1113</v>
      </c>
      <c r="D20" s="259">
        <v>0</v>
      </c>
    </row>
    <row r="21" ht="24.95" customHeight="1" spans="1:4">
      <c r="A21" s="34" t="s">
        <v>1114</v>
      </c>
      <c r="B21" s="261">
        <v>2846</v>
      </c>
      <c r="C21" s="34" t="s">
        <v>1115</v>
      </c>
      <c r="D21" s="260">
        <v>0</v>
      </c>
    </row>
    <row r="22" ht="24.95" customHeight="1" spans="1:4">
      <c r="A22" s="34" t="s">
        <v>1116</v>
      </c>
      <c r="B22" s="261">
        <v>4158</v>
      </c>
      <c r="C22" s="34" t="s">
        <v>1117</v>
      </c>
      <c r="D22" s="260">
        <v>0</v>
      </c>
    </row>
    <row r="23" ht="24.95" customHeight="1" spans="1:4">
      <c r="A23" s="34" t="s">
        <v>1118</v>
      </c>
      <c r="B23" s="261">
        <v>23790</v>
      </c>
      <c r="C23" s="34" t="s">
        <v>1119</v>
      </c>
      <c r="D23" s="260">
        <v>0</v>
      </c>
    </row>
    <row r="24" ht="24.95" customHeight="1" spans="1:4">
      <c r="A24" s="34" t="s">
        <v>1120</v>
      </c>
      <c r="B24" s="261">
        <v>3112</v>
      </c>
      <c r="C24" s="34" t="s">
        <v>1121</v>
      </c>
      <c r="D24" s="260">
        <v>0</v>
      </c>
    </row>
    <row r="25" ht="24.95" customHeight="1" spans="1:4">
      <c r="A25" s="34" t="s">
        <v>1122</v>
      </c>
      <c r="B25" s="256">
        <v>0</v>
      </c>
      <c r="C25" s="34" t="s">
        <v>1123</v>
      </c>
      <c r="D25" s="259">
        <v>0</v>
      </c>
    </row>
    <row r="26" s="249" customFormat="1" ht="24.95" customHeight="1" spans="1:6">
      <c r="A26" s="34" t="s">
        <v>1124</v>
      </c>
      <c r="B26" s="263">
        <v>0</v>
      </c>
      <c r="C26" s="34" t="s">
        <v>1125</v>
      </c>
      <c r="D26" s="264">
        <v>0</v>
      </c>
      <c r="F26" s="265"/>
    </row>
    <row r="27" ht="24.95" customHeight="1" spans="1:4">
      <c r="A27" s="34" t="s">
        <v>1126</v>
      </c>
      <c r="B27" s="266">
        <v>20408</v>
      </c>
      <c r="C27" s="34" t="s">
        <v>1127</v>
      </c>
      <c r="D27" s="267">
        <v>0</v>
      </c>
    </row>
    <row r="28" ht="24.95" customHeight="1" spans="1:4">
      <c r="A28" s="34" t="s">
        <v>1128</v>
      </c>
      <c r="B28" s="263">
        <v>0</v>
      </c>
      <c r="C28" s="34" t="s">
        <v>1129</v>
      </c>
      <c r="D28" s="267">
        <v>0</v>
      </c>
    </row>
    <row r="29" ht="24.95" customHeight="1" spans="1:4">
      <c r="A29" s="34" t="s">
        <v>1130</v>
      </c>
      <c r="B29" s="263">
        <v>0</v>
      </c>
      <c r="C29" s="34" t="s">
        <v>1131</v>
      </c>
      <c r="D29" s="268">
        <v>0</v>
      </c>
    </row>
    <row r="30" ht="24.95" customHeight="1" spans="1:4">
      <c r="A30" s="34" t="s">
        <v>1132</v>
      </c>
      <c r="B30" s="269">
        <v>0</v>
      </c>
      <c r="C30" s="34" t="s">
        <v>1133</v>
      </c>
      <c r="D30" s="269">
        <v>0</v>
      </c>
    </row>
    <row r="31" ht="24.95" customHeight="1" spans="1:4">
      <c r="A31" s="34" t="s">
        <v>1134</v>
      </c>
      <c r="B31" s="269">
        <v>2155</v>
      </c>
      <c r="C31" s="34" t="s">
        <v>1135</v>
      </c>
      <c r="D31" s="270">
        <v>0</v>
      </c>
    </row>
    <row r="32" ht="24.95" customHeight="1" spans="1:4">
      <c r="A32" s="34" t="s">
        <v>1136</v>
      </c>
      <c r="B32" s="269">
        <v>27554</v>
      </c>
      <c r="C32" s="34" t="s">
        <v>1137</v>
      </c>
      <c r="D32" s="270">
        <v>0</v>
      </c>
    </row>
    <row r="33" ht="24.95" customHeight="1" spans="1:4">
      <c r="A33" s="34" t="s">
        <v>1138</v>
      </c>
      <c r="B33" s="269">
        <v>0</v>
      </c>
      <c r="C33" s="34" t="s">
        <v>1139</v>
      </c>
      <c r="D33" s="270">
        <v>0</v>
      </c>
    </row>
    <row r="34" ht="24.95" customHeight="1" spans="1:4">
      <c r="A34" s="34" t="s">
        <v>1140</v>
      </c>
      <c r="B34" s="269">
        <v>2042</v>
      </c>
      <c r="C34" s="34" t="s">
        <v>1141</v>
      </c>
      <c r="D34" s="270">
        <v>0</v>
      </c>
    </row>
    <row r="35" ht="24.95" customHeight="1" spans="1:4">
      <c r="A35" s="34" t="s">
        <v>1142</v>
      </c>
      <c r="B35" s="269">
        <v>31668</v>
      </c>
      <c r="C35" s="34" t="s">
        <v>1143</v>
      </c>
      <c r="D35" s="270">
        <v>0</v>
      </c>
    </row>
    <row r="36" ht="24.95" customHeight="1" spans="1:4">
      <c r="A36" s="34" t="s">
        <v>1144</v>
      </c>
      <c r="B36" s="269">
        <v>10235</v>
      </c>
      <c r="C36" s="34" t="s">
        <v>1145</v>
      </c>
      <c r="D36" s="270">
        <v>0</v>
      </c>
    </row>
    <row r="37" ht="24.95" customHeight="1" spans="1:4">
      <c r="A37" s="34" t="s">
        <v>1146</v>
      </c>
      <c r="B37" s="269">
        <v>3139</v>
      </c>
      <c r="C37" s="34" t="s">
        <v>1147</v>
      </c>
      <c r="D37" s="270">
        <v>0</v>
      </c>
    </row>
    <row r="38" ht="24.95" customHeight="1" spans="1:4">
      <c r="A38" s="34" t="s">
        <v>1148</v>
      </c>
      <c r="B38" s="269">
        <v>0</v>
      </c>
      <c r="C38" s="34" t="s">
        <v>1149</v>
      </c>
      <c r="D38" s="270">
        <v>0</v>
      </c>
    </row>
    <row r="39" ht="24.95" customHeight="1" spans="1:4">
      <c r="A39" s="34" t="s">
        <v>1150</v>
      </c>
      <c r="B39" s="269">
        <v>34259</v>
      </c>
      <c r="C39" s="34" t="s">
        <v>1151</v>
      </c>
      <c r="D39" s="270">
        <v>0</v>
      </c>
    </row>
    <row r="40" ht="24.95" customHeight="1" spans="1:4">
      <c r="A40" s="34" t="s">
        <v>1152</v>
      </c>
      <c r="B40" s="269">
        <v>25112</v>
      </c>
      <c r="C40" s="34" t="s">
        <v>1153</v>
      </c>
      <c r="D40" s="270">
        <v>0</v>
      </c>
    </row>
    <row r="41" ht="24.95" customHeight="1" spans="1:4">
      <c r="A41" s="34" t="s">
        <v>1154</v>
      </c>
      <c r="B41" s="269">
        <v>0</v>
      </c>
      <c r="C41" s="34" t="s">
        <v>1155</v>
      </c>
      <c r="D41" s="270">
        <v>0</v>
      </c>
    </row>
    <row r="42" ht="24.95" customHeight="1" spans="1:4">
      <c r="A42" s="34" t="s">
        <v>1156</v>
      </c>
      <c r="B42" s="269">
        <v>0</v>
      </c>
      <c r="C42" s="34" t="s">
        <v>1157</v>
      </c>
      <c r="D42" s="270">
        <v>0</v>
      </c>
    </row>
    <row r="43" ht="24.95" customHeight="1" spans="1:4">
      <c r="A43" s="34" t="s">
        <v>1158</v>
      </c>
      <c r="B43" s="269">
        <v>0</v>
      </c>
      <c r="C43" s="34" t="s">
        <v>1159</v>
      </c>
      <c r="D43" s="270">
        <v>0</v>
      </c>
    </row>
    <row r="44" ht="24.95" customHeight="1" spans="1:4">
      <c r="A44" s="34" t="s">
        <v>1160</v>
      </c>
      <c r="B44" s="269">
        <v>0</v>
      </c>
      <c r="C44" s="34" t="s">
        <v>1161</v>
      </c>
      <c r="D44" s="270">
        <v>0</v>
      </c>
    </row>
    <row r="45" ht="24.95" customHeight="1" spans="1:4">
      <c r="A45" s="34" t="s">
        <v>1162</v>
      </c>
      <c r="B45" s="269">
        <v>9775</v>
      </c>
      <c r="C45" s="34" t="s">
        <v>1163</v>
      </c>
      <c r="D45" s="270">
        <v>0</v>
      </c>
    </row>
    <row r="46" ht="24.95" customHeight="1" spans="1:4">
      <c r="A46" s="34" t="s">
        <v>1164</v>
      </c>
      <c r="B46" s="269">
        <v>0</v>
      </c>
      <c r="C46" s="34" t="s">
        <v>1165</v>
      </c>
      <c r="D46" s="270">
        <v>0</v>
      </c>
    </row>
    <row r="47" ht="24.95" customHeight="1" spans="1:4">
      <c r="A47" s="34" t="s">
        <v>1166</v>
      </c>
      <c r="B47" s="269">
        <v>776</v>
      </c>
      <c r="C47" s="34" t="s">
        <v>1167</v>
      </c>
      <c r="D47" s="270">
        <v>0</v>
      </c>
    </row>
    <row r="48" ht="24.95" customHeight="1" spans="1:4">
      <c r="A48" s="34" t="s">
        <v>1168</v>
      </c>
      <c r="B48" s="269">
        <v>0</v>
      </c>
      <c r="C48" s="34" t="s">
        <v>1169</v>
      </c>
      <c r="D48" s="270">
        <v>0</v>
      </c>
    </row>
    <row r="49" ht="24.95" customHeight="1" spans="1:4">
      <c r="A49" s="34" t="s">
        <v>1170</v>
      </c>
      <c r="B49" s="269">
        <v>4624</v>
      </c>
      <c r="C49" s="34" t="s">
        <v>1171</v>
      </c>
      <c r="D49" s="270">
        <v>0</v>
      </c>
    </row>
    <row r="50" ht="24.95" customHeight="1" spans="1:4">
      <c r="A50" s="221" t="s">
        <v>1172</v>
      </c>
      <c r="B50" s="271">
        <v>42081</v>
      </c>
      <c r="C50" s="221" t="s">
        <v>1173</v>
      </c>
      <c r="D50" s="270">
        <v>0</v>
      </c>
    </row>
    <row r="51" ht="24.95" customHeight="1" spans="1:4">
      <c r="A51" s="34" t="s">
        <v>911</v>
      </c>
      <c r="B51" s="269">
        <v>285</v>
      </c>
      <c r="C51" s="34" t="s">
        <v>911</v>
      </c>
      <c r="D51" s="270">
        <v>0</v>
      </c>
    </row>
    <row r="52" ht="24.95" customHeight="1" spans="1:4">
      <c r="A52" s="34" t="s">
        <v>1174</v>
      </c>
      <c r="B52" s="269">
        <v>0</v>
      </c>
      <c r="C52" s="34" t="s">
        <v>1174</v>
      </c>
      <c r="D52" s="270">
        <v>0</v>
      </c>
    </row>
    <row r="53" ht="24.95" customHeight="1" spans="1:4">
      <c r="A53" s="34" t="s">
        <v>1175</v>
      </c>
      <c r="B53" s="269">
        <v>3</v>
      </c>
      <c r="C53" s="34" t="s">
        <v>1175</v>
      </c>
      <c r="D53" s="270">
        <v>0</v>
      </c>
    </row>
    <row r="54" ht="24.95" customHeight="1" spans="1:4">
      <c r="A54" s="34" t="s">
        <v>1176</v>
      </c>
      <c r="B54" s="269">
        <v>0</v>
      </c>
      <c r="C54" s="34" t="s">
        <v>1176</v>
      </c>
      <c r="D54" s="270">
        <v>0</v>
      </c>
    </row>
    <row r="55" ht="24.95" customHeight="1" spans="1:4">
      <c r="A55" s="34" t="s">
        <v>912</v>
      </c>
      <c r="B55" s="269">
        <v>270</v>
      </c>
      <c r="C55" s="34" t="s">
        <v>912</v>
      </c>
      <c r="D55" s="270">
        <v>0</v>
      </c>
    </row>
    <row r="56" ht="24.95" customHeight="1" spans="1:4">
      <c r="A56" s="34" t="s">
        <v>1177</v>
      </c>
      <c r="B56" s="269">
        <v>307</v>
      </c>
      <c r="C56" s="34" t="s">
        <v>1177</v>
      </c>
      <c r="D56" s="270">
        <v>0</v>
      </c>
    </row>
    <row r="57" ht="24.95" customHeight="1" spans="1:4">
      <c r="A57" s="34" t="s">
        <v>1178</v>
      </c>
      <c r="B57" s="269">
        <v>3199</v>
      </c>
      <c r="C57" s="34" t="s">
        <v>1178</v>
      </c>
      <c r="D57" s="270">
        <v>0</v>
      </c>
    </row>
    <row r="58" ht="24.95" customHeight="1" spans="1:4">
      <c r="A58" s="34" t="s">
        <v>1179</v>
      </c>
      <c r="B58" s="269">
        <v>0</v>
      </c>
      <c r="C58" s="34" t="s">
        <v>1179</v>
      </c>
      <c r="D58" s="270">
        <v>0</v>
      </c>
    </row>
    <row r="59" ht="24.95" customHeight="1" spans="1:4">
      <c r="A59" s="34" t="s">
        <v>1180</v>
      </c>
      <c r="B59" s="269">
        <v>1290</v>
      </c>
      <c r="C59" s="34" t="s">
        <v>1180</v>
      </c>
      <c r="D59" s="270">
        <v>0</v>
      </c>
    </row>
    <row r="60" ht="24.95" customHeight="1" spans="1:4">
      <c r="A60" s="34" t="s">
        <v>915</v>
      </c>
      <c r="B60" s="269">
        <v>6597</v>
      </c>
      <c r="C60" s="34" t="s">
        <v>915</v>
      </c>
      <c r="D60" s="270">
        <v>0</v>
      </c>
    </row>
    <row r="61" ht="24.95" customHeight="1" spans="1:4">
      <c r="A61" s="34" t="s">
        <v>1181</v>
      </c>
      <c r="B61" s="269">
        <v>1820</v>
      </c>
      <c r="C61" s="34" t="s">
        <v>1181</v>
      </c>
      <c r="D61" s="270">
        <v>0</v>
      </c>
    </row>
    <row r="62" ht="24.95" customHeight="1" spans="1:4">
      <c r="A62" s="34" t="s">
        <v>1182</v>
      </c>
      <c r="B62" s="269">
        <v>13568</v>
      </c>
      <c r="C62" s="34" t="s">
        <v>1182</v>
      </c>
      <c r="D62" s="270">
        <v>0</v>
      </c>
    </row>
    <row r="63" ht="24.95" customHeight="1" spans="1:4">
      <c r="A63" s="34" t="s">
        <v>917</v>
      </c>
      <c r="B63" s="269">
        <v>2171</v>
      </c>
      <c r="C63" s="34" t="s">
        <v>917</v>
      </c>
      <c r="D63" s="270">
        <v>0</v>
      </c>
    </row>
    <row r="64" ht="24.95" customHeight="1" spans="1:4">
      <c r="A64" s="34" t="s">
        <v>1183</v>
      </c>
      <c r="B64" s="272">
        <v>-80</v>
      </c>
      <c r="C64" s="34" t="s">
        <v>1183</v>
      </c>
      <c r="D64" s="270">
        <v>0</v>
      </c>
    </row>
    <row r="65" ht="24.95" customHeight="1" spans="1:4">
      <c r="A65" s="34" t="s">
        <v>1184</v>
      </c>
      <c r="B65" s="272">
        <v>-196</v>
      </c>
      <c r="C65" s="34" t="s">
        <v>1184</v>
      </c>
      <c r="D65" s="270">
        <v>0</v>
      </c>
    </row>
    <row r="66" ht="24.95" customHeight="1" spans="1:4">
      <c r="A66" s="34" t="s">
        <v>1185</v>
      </c>
      <c r="B66" s="272">
        <v>-307</v>
      </c>
      <c r="C66" s="34" t="s">
        <v>1185</v>
      </c>
      <c r="D66" s="270">
        <v>0</v>
      </c>
    </row>
    <row r="67" ht="24.95" customHeight="1" spans="1:4">
      <c r="A67" s="34" t="s">
        <v>1186</v>
      </c>
      <c r="B67" s="269">
        <v>48</v>
      </c>
      <c r="C67" s="34" t="s">
        <v>1186</v>
      </c>
      <c r="D67" s="270">
        <v>0</v>
      </c>
    </row>
    <row r="68" ht="24.95" customHeight="1" spans="1:4">
      <c r="A68" s="34" t="s">
        <v>918</v>
      </c>
      <c r="B68" s="269">
        <v>9500</v>
      </c>
      <c r="C68" s="34" t="s">
        <v>918</v>
      </c>
      <c r="D68" s="270">
        <v>0</v>
      </c>
    </row>
    <row r="69" ht="24.95" customHeight="1" spans="1:4">
      <c r="A69" s="34" t="s">
        <v>1187</v>
      </c>
      <c r="B69" s="269">
        <v>0</v>
      </c>
      <c r="C69" s="34" t="s">
        <v>1187</v>
      </c>
      <c r="D69" s="270">
        <v>0</v>
      </c>
    </row>
    <row r="70" ht="24.95" customHeight="1" spans="1:4">
      <c r="A70" s="34" t="s">
        <v>1188</v>
      </c>
      <c r="B70" s="269">
        <v>1796</v>
      </c>
      <c r="C70" s="34" t="s">
        <v>1188</v>
      </c>
      <c r="D70" s="270">
        <v>0</v>
      </c>
    </row>
    <row r="71" ht="24.95" customHeight="1" spans="1:4">
      <c r="A71" s="34" t="s">
        <v>1189</v>
      </c>
      <c r="B71" s="269">
        <v>1810</v>
      </c>
      <c r="C71" s="34" t="s">
        <v>919</v>
      </c>
      <c r="D71" s="270">
        <v>0</v>
      </c>
    </row>
    <row r="72" ht="24.95" customHeight="1" spans="1:4">
      <c r="A72" s="221" t="s">
        <v>1190</v>
      </c>
      <c r="B72" s="269">
        <v>0</v>
      </c>
      <c r="C72" s="221" t="s">
        <v>1191</v>
      </c>
      <c r="D72" s="257">
        <v>18314</v>
      </c>
    </row>
    <row r="73" ht="24.95" customHeight="1" spans="1:4">
      <c r="A73" s="34" t="s">
        <v>1192</v>
      </c>
      <c r="B73" s="269">
        <v>0</v>
      </c>
      <c r="C73" s="34" t="s">
        <v>1193</v>
      </c>
      <c r="D73" s="261">
        <v>0</v>
      </c>
    </row>
    <row r="74" ht="24.95" customHeight="1" spans="1:4">
      <c r="A74" s="34" t="s">
        <v>1194</v>
      </c>
      <c r="B74" s="269">
        <v>0</v>
      </c>
      <c r="C74" s="34" t="s">
        <v>1195</v>
      </c>
      <c r="D74" s="261">
        <v>18314</v>
      </c>
    </row>
    <row r="75" ht="24.95" customHeight="1" spans="1:4">
      <c r="A75" s="221" t="s">
        <v>1196</v>
      </c>
      <c r="B75" s="269">
        <v>0</v>
      </c>
      <c r="C75" s="34"/>
      <c r="D75" s="261"/>
    </row>
    <row r="76" ht="24.95" customHeight="1" spans="1:4">
      <c r="A76" s="221" t="s">
        <v>1197</v>
      </c>
      <c r="B76" s="271">
        <v>249</v>
      </c>
      <c r="C76" s="34"/>
      <c r="D76" s="261"/>
    </row>
    <row r="77" ht="24.95" customHeight="1" spans="1:4">
      <c r="A77" s="221" t="s">
        <v>1198</v>
      </c>
      <c r="B77" s="271">
        <v>501</v>
      </c>
      <c r="C77" s="221" t="s">
        <v>1199</v>
      </c>
      <c r="D77" s="261">
        <v>0</v>
      </c>
    </row>
    <row r="78" ht="24.95" customHeight="1" spans="1:4">
      <c r="A78" s="34" t="s">
        <v>1200</v>
      </c>
      <c r="B78" s="269">
        <v>0</v>
      </c>
      <c r="C78" s="34"/>
      <c r="D78" s="261"/>
    </row>
    <row r="79" ht="24.95" customHeight="1" spans="1:4">
      <c r="A79" s="34" t="s">
        <v>1201</v>
      </c>
      <c r="B79" s="269">
        <v>0</v>
      </c>
      <c r="C79" s="34"/>
      <c r="D79" s="261"/>
    </row>
    <row r="80" ht="24.95" customHeight="1" spans="1:4">
      <c r="A80" s="34" t="s">
        <v>1202</v>
      </c>
      <c r="B80" s="269">
        <v>501</v>
      </c>
      <c r="C80" s="34"/>
      <c r="D80" s="261"/>
    </row>
    <row r="81" ht="24.95" customHeight="1" spans="1:4">
      <c r="A81" s="34" t="s">
        <v>1203</v>
      </c>
      <c r="B81" s="269">
        <v>0</v>
      </c>
      <c r="C81" s="34"/>
      <c r="D81" s="261"/>
    </row>
    <row r="82" ht="24.95" customHeight="1" spans="1:4">
      <c r="A82" s="221" t="s">
        <v>1204</v>
      </c>
      <c r="B82" s="269">
        <v>0</v>
      </c>
      <c r="C82" s="221" t="s">
        <v>1205</v>
      </c>
      <c r="D82" s="257">
        <v>82800</v>
      </c>
    </row>
    <row r="83" ht="24.95" customHeight="1" spans="1:4">
      <c r="A83" s="221" t="s">
        <v>1206</v>
      </c>
      <c r="B83" s="269">
        <v>0</v>
      </c>
      <c r="C83" s="221" t="s">
        <v>1207</v>
      </c>
      <c r="D83" s="273">
        <v>82800</v>
      </c>
    </row>
    <row r="84" ht="24.95" customHeight="1" spans="1:4">
      <c r="A84" s="221" t="s">
        <v>1208</v>
      </c>
      <c r="B84" s="269">
        <v>0</v>
      </c>
      <c r="C84" s="34" t="s">
        <v>1209</v>
      </c>
      <c r="D84" s="261">
        <v>82800</v>
      </c>
    </row>
    <row r="85" ht="24.95" customHeight="1" spans="1:4">
      <c r="A85" s="34" t="s">
        <v>1210</v>
      </c>
      <c r="B85" s="269">
        <v>0</v>
      </c>
      <c r="C85" s="34" t="s">
        <v>1211</v>
      </c>
      <c r="D85" s="261">
        <v>0</v>
      </c>
    </row>
    <row r="86" ht="24.95" customHeight="1" spans="1:4">
      <c r="A86" s="34" t="s">
        <v>1212</v>
      </c>
      <c r="B86" s="269">
        <v>0</v>
      </c>
      <c r="C86" s="34" t="s">
        <v>1213</v>
      </c>
      <c r="D86" s="270">
        <v>0</v>
      </c>
    </row>
    <row r="87" ht="24.95" customHeight="1" spans="1:4">
      <c r="A87" s="34" t="s">
        <v>1214</v>
      </c>
      <c r="B87" s="269">
        <v>0</v>
      </c>
      <c r="C87" s="34" t="s">
        <v>1215</v>
      </c>
      <c r="D87" s="270">
        <v>0</v>
      </c>
    </row>
    <row r="88" ht="24.95" customHeight="1" spans="1:4">
      <c r="A88" s="34" t="s">
        <v>1216</v>
      </c>
      <c r="B88" s="269">
        <v>0</v>
      </c>
      <c r="C88" s="34"/>
      <c r="D88" s="270"/>
    </row>
    <row r="89" ht="24.95" customHeight="1" spans="1:4">
      <c r="A89" s="221" t="s">
        <v>1217</v>
      </c>
      <c r="B89" s="271">
        <v>93600</v>
      </c>
      <c r="C89" s="221" t="s">
        <v>1218</v>
      </c>
      <c r="D89" s="270">
        <v>0</v>
      </c>
    </row>
    <row r="90" ht="24.95" customHeight="1" spans="1:4">
      <c r="A90" s="221" t="s">
        <v>1219</v>
      </c>
      <c r="B90" s="269">
        <v>93600</v>
      </c>
      <c r="C90" s="34" t="s">
        <v>1220</v>
      </c>
      <c r="D90" s="270">
        <v>0</v>
      </c>
    </row>
    <row r="91" ht="24.95" customHeight="1" spans="1:4">
      <c r="A91" s="34" t="s">
        <v>1221</v>
      </c>
      <c r="B91" s="269">
        <v>93600</v>
      </c>
      <c r="C91" s="34" t="s">
        <v>1222</v>
      </c>
      <c r="D91" s="270">
        <v>0</v>
      </c>
    </row>
    <row r="92" ht="24.95" customHeight="1" spans="1:4">
      <c r="A92" s="34" t="s">
        <v>1223</v>
      </c>
      <c r="B92" s="269">
        <v>0</v>
      </c>
      <c r="C92" s="34" t="s">
        <v>1224</v>
      </c>
      <c r="D92" s="270">
        <v>0</v>
      </c>
    </row>
    <row r="93" ht="24.95" customHeight="1" spans="1:4">
      <c r="A93" s="34" t="s">
        <v>1225</v>
      </c>
      <c r="B93" s="269">
        <v>0</v>
      </c>
      <c r="C93" s="34" t="s">
        <v>1226</v>
      </c>
      <c r="D93" s="270">
        <v>0</v>
      </c>
    </row>
    <row r="94" ht="24.95" customHeight="1" spans="1:4">
      <c r="A94" s="34" t="s">
        <v>1227</v>
      </c>
      <c r="B94" s="269">
        <v>0</v>
      </c>
      <c r="C94" s="34"/>
      <c r="D94" s="270"/>
    </row>
    <row r="95" ht="24.95" customHeight="1" spans="1:4">
      <c r="A95" s="221" t="s">
        <v>1228</v>
      </c>
      <c r="B95" s="269">
        <v>0</v>
      </c>
      <c r="C95" s="221" t="s">
        <v>1229</v>
      </c>
      <c r="D95" s="270">
        <v>0</v>
      </c>
    </row>
    <row r="96" ht="24.95" customHeight="1" spans="1:4">
      <c r="A96" s="221" t="s">
        <v>1230</v>
      </c>
      <c r="B96" s="269">
        <v>0</v>
      </c>
      <c r="C96" s="221" t="s">
        <v>1231</v>
      </c>
      <c r="D96" s="270">
        <v>0</v>
      </c>
    </row>
    <row r="97" ht="24.95" customHeight="1" spans="1:4">
      <c r="A97" s="221" t="s">
        <v>1232</v>
      </c>
      <c r="B97" s="269">
        <v>0</v>
      </c>
      <c r="C97" s="221" t="s">
        <v>1233</v>
      </c>
      <c r="D97" s="270">
        <v>0</v>
      </c>
    </row>
    <row r="98" ht="24.95" customHeight="1" spans="1:4">
      <c r="A98" s="221" t="s">
        <v>1234</v>
      </c>
      <c r="B98" s="271">
        <v>88</v>
      </c>
      <c r="C98" s="221" t="s">
        <v>1235</v>
      </c>
      <c r="D98" s="257">
        <v>197</v>
      </c>
    </row>
    <row r="99" ht="24.95" customHeight="1" spans="1:4">
      <c r="A99" s="221" t="s">
        <v>1236</v>
      </c>
      <c r="B99" s="271">
        <v>4210</v>
      </c>
      <c r="C99" s="221" t="s">
        <v>910</v>
      </c>
      <c r="D99" s="270">
        <v>0</v>
      </c>
    </row>
    <row r="100" ht="24.95" customHeight="1" spans="1:4">
      <c r="A100" s="34" t="s">
        <v>1237</v>
      </c>
      <c r="B100" s="269">
        <v>4210</v>
      </c>
      <c r="C100" s="34" t="s">
        <v>1238</v>
      </c>
      <c r="D100" s="270">
        <v>0</v>
      </c>
    </row>
    <row r="101" ht="24.95" customHeight="1" spans="1:4">
      <c r="A101" s="34" t="s">
        <v>1239</v>
      </c>
      <c r="B101" s="269">
        <v>0</v>
      </c>
      <c r="C101" s="34" t="s">
        <v>1240</v>
      </c>
      <c r="D101" s="270">
        <v>0</v>
      </c>
    </row>
    <row r="102" ht="24.95" customHeight="1" spans="1:4">
      <c r="A102" s="34" t="s">
        <v>1241</v>
      </c>
      <c r="B102" s="269">
        <v>0</v>
      </c>
      <c r="C102" s="34" t="s">
        <v>1242</v>
      </c>
      <c r="D102" s="270">
        <v>0</v>
      </c>
    </row>
    <row r="103" ht="24.95" customHeight="1" spans="1:4">
      <c r="A103" s="221" t="s">
        <v>1243</v>
      </c>
      <c r="B103" s="269">
        <v>0</v>
      </c>
      <c r="C103" s="221" t="s">
        <v>1244</v>
      </c>
      <c r="D103" s="270">
        <v>0</v>
      </c>
    </row>
    <row r="104" ht="24.95" customHeight="1" spans="1:4">
      <c r="A104" s="221" t="s">
        <v>1245</v>
      </c>
      <c r="B104" s="269">
        <v>0</v>
      </c>
      <c r="C104" s="221" t="s">
        <v>1246</v>
      </c>
      <c r="D104" s="270">
        <v>0</v>
      </c>
    </row>
    <row r="105" ht="24.95" customHeight="1" spans="1:4">
      <c r="A105" s="34"/>
      <c r="B105" s="269"/>
      <c r="C105" s="221" t="s">
        <v>1247</v>
      </c>
      <c r="D105" s="270">
        <v>0</v>
      </c>
    </row>
    <row r="106" ht="24.95" customHeight="1" spans="1:4">
      <c r="A106" s="34"/>
      <c r="B106" s="269"/>
      <c r="C106" s="221" t="s">
        <v>1248</v>
      </c>
      <c r="D106" s="257">
        <v>838</v>
      </c>
    </row>
    <row r="107" ht="24.95" customHeight="1" spans="1:4">
      <c r="A107" s="34"/>
      <c r="B107" s="269"/>
      <c r="C107" s="221" t="s">
        <v>1249</v>
      </c>
      <c r="D107" s="261">
        <v>838</v>
      </c>
    </row>
    <row r="108" ht="24.95" customHeight="1" spans="1:4">
      <c r="A108" s="34"/>
      <c r="B108" s="269"/>
      <c r="C108" s="221" t="s">
        <v>1250</v>
      </c>
      <c r="D108" s="261">
        <v>0</v>
      </c>
    </row>
    <row r="109" ht="24.95" customHeight="1" spans="1:4">
      <c r="A109" s="224" t="s">
        <v>1251</v>
      </c>
      <c r="B109" s="271">
        <f>SUM(B5+B6+B76+B77+B89+B98+B99)</f>
        <v>567136</v>
      </c>
      <c r="C109" s="224" t="s">
        <v>1252</v>
      </c>
      <c r="D109" s="257">
        <f>SUM(D5+D72+D82+D98+D106)</f>
        <v>567136</v>
      </c>
    </row>
  </sheetData>
  <mergeCells count="1">
    <mergeCell ref="A2:D2"/>
  </mergeCells>
  <printOptions horizontalCentered="1"/>
  <pageMargins left="0.550694444444444" right="0.550694444444444" top="0.66875" bottom="0.393055555555556" header="1.03125" footer="0.156944444444444"/>
  <pageSetup paperSize="9" scale="82" firstPageNumber="126" fitToHeight="0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2"/>
  <sheetViews>
    <sheetView showZeros="0" workbookViewId="0">
      <selection activeCell="B61" sqref="B61"/>
    </sheetView>
  </sheetViews>
  <sheetFormatPr defaultColWidth="45.5" defaultRowHeight="14.25" outlineLevelCol="1"/>
  <cols>
    <col min="1" max="1" width="54" style="192" customWidth="1"/>
    <col min="2" max="2" width="27.25" style="234" customWidth="1"/>
    <col min="3" max="16384" width="45.5" style="235"/>
  </cols>
  <sheetData>
    <row r="1" s="232" customFormat="1" ht="27" customHeight="1" spans="1:2">
      <c r="A1" s="16" t="s">
        <v>1253</v>
      </c>
      <c r="B1" s="234"/>
    </row>
    <row r="2" ht="32.25" customHeight="1" spans="1:2">
      <c r="A2" s="236" t="s">
        <v>1254</v>
      </c>
      <c r="B2" s="236"/>
    </row>
    <row r="3" ht="21.95" customHeight="1" spans="1:2">
      <c r="A3" s="237"/>
      <c r="B3" s="238" t="s">
        <v>1079</v>
      </c>
    </row>
    <row r="4" ht="21.95" customHeight="1" spans="1:2">
      <c r="A4" s="239" t="s">
        <v>3</v>
      </c>
      <c r="B4" s="239" t="s">
        <v>6</v>
      </c>
    </row>
    <row r="5" s="233" customFormat="1" ht="21.95" customHeight="1" spans="1:2">
      <c r="A5" s="221" t="s">
        <v>1084</v>
      </c>
      <c r="B5" s="240">
        <v>389926</v>
      </c>
    </row>
    <row r="6" s="233" customFormat="1" ht="21.95" customHeight="1" spans="1:2">
      <c r="A6" s="221" t="s">
        <v>1086</v>
      </c>
      <c r="B6" s="240">
        <v>9979</v>
      </c>
    </row>
    <row r="7" s="233" customFormat="1" ht="21.95" customHeight="1" spans="1:2">
      <c r="A7" s="34" t="s">
        <v>1088</v>
      </c>
      <c r="B7" s="241">
        <v>962</v>
      </c>
    </row>
    <row r="8" s="233" customFormat="1" ht="21.95" customHeight="1" spans="1:2">
      <c r="A8" s="34" t="s">
        <v>1090</v>
      </c>
      <c r="B8" s="241">
        <v>1495</v>
      </c>
    </row>
    <row r="9" s="233" customFormat="1" ht="21.95" customHeight="1" spans="1:2">
      <c r="A9" s="34" t="s">
        <v>1092</v>
      </c>
      <c r="B9" s="241">
        <v>3311</v>
      </c>
    </row>
    <row r="10" s="233" customFormat="1" ht="21.95" customHeight="1" spans="1:2">
      <c r="A10" s="34" t="s">
        <v>1094</v>
      </c>
      <c r="B10" s="241">
        <v>9</v>
      </c>
    </row>
    <row r="11" s="233" customFormat="1" ht="21.95" customHeight="1" spans="1:2">
      <c r="A11" s="34" t="s">
        <v>1096</v>
      </c>
      <c r="B11" s="241">
        <v>5825</v>
      </c>
    </row>
    <row r="12" s="233" customFormat="1" ht="21.95" customHeight="1" spans="1:2">
      <c r="A12" s="34" t="s">
        <v>1098</v>
      </c>
      <c r="B12" s="241">
        <v>-1623</v>
      </c>
    </row>
    <row r="13" s="233" customFormat="1" ht="21.95" customHeight="1" spans="1:2">
      <c r="A13" s="221" t="s">
        <v>1100</v>
      </c>
      <c r="B13" s="240">
        <v>337866</v>
      </c>
    </row>
    <row r="14" s="233" customFormat="1" ht="21.95" customHeight="1" spans="1:2">
      <c r="A14" s="34" t="s">
        <v>1102</v>
      </c>
      <c r="B14" s="242">
        <v>0</v>
      </c>
    </row>
    <row r="15" s="233" customFormat="1" ht="21.95" customHeight="1" spans="1:2">
      <c r="A15" s="34" t="s">
        <v>1104</v>
      </c>
      <c r="B15" s="243">
        <v>79915</v>
      </c>
    </row>
    <row r="16" s="233" customFormat="1" ht="21.95" customHeight="1" spans="1:2">
      <c r="A16" s="34" t="s">
        <v>1106</v>
      </c>
      <c r="B16" s="243">
        <v>39411</v>
      </c>
    </row>
    <row r="17" s="233" customFormat="1" ht="21.95" customHeight="1" spans="1:2">
      <c r="A17" s="34" t="s">
        <v>1108</v>
      </c>
      <c r="B17" s="243">
        <v>9562</v>
      </c>
    </row>
    <row r="18" s="233" customFormat="1" ht="21.95" customHeight="1" spans="1:2">
      <c r="A18" s="34" t="s">
        <v>1110</v>
      </c>
      <c r="B18" s="243">
        <v>3119</v>
      </c>
    </row>
    <row r="19" s="233" customFormat="1" ht="21.95" customHeight="1" spans="1:2">
      <c r="A19" s="34" t="s">
        <v>1112</v>
      </c>
      <c r="B19" s="243">
        <v>206</v>
      </c>
    </row>
    <row r="20" s="233" customFormat="1" ht="21.95" customHeight="1" spans="1:2">
      <c r="A20" s="34" t="s">
        <v>1114</v>
      </c>
      <c r="B20" s="242">
        <v>2846</v>
      </c>
    </row>
    <row r="21" s="233" customFormat="1" ht="21.95" customHeight="1" spans="1:2">
      <c r="A21" s="34" t="s">
        <v>1116</v>
      </c>
      <c r="B21" s="243">
        <v>4158</v>
      </c>
    </row>
    <row r="22" s="233" customFormat="1" ht="21.95" customHeight="1" spans="1:2">
      <c r="A22" s="34" t="s">
        <v>1118</v>
      </c>
      <c r="B22" s="243">
        <v>23790</v>
      </c>
    </row>
    <row r="23" s="233" customFormat="1" ht="21.95" customHeight="1" spans="1:2">
      <c r="A23" s="34" t="s">
        <v>1120</v>
      </c>
      <c r="B23" s="242">
        <v>3112</v>
      </c>
    </row>
    <row r="24" s="233" customFormat="1" ht="21.95" customHeight="1" spans="1:2">
      <c r="A24" s="34" t="s">
        <v>1122</v>
      </c>
      <c r="B24" s="243">
        <v>0</v>
      </c>
    </row>
    <row r="25" s="233" customFormat="1" ht="21.95" customHeight="1" spans="1:2">
      <c r="A25" s="34" t="s">
        <v>1124</v>
      </c>
      <c r="B25" s="243">
        <v>0</v>
      </c>
    </row>
    <row r="26" s="233" customFormat="1" ht="21.95" customHeight="1" spans="1:2">
      <c r="A26" s="34" t="s">
        <v>1126</v>
      </c>
      <c r="B26" s="243">
        <v>20408</v>
      </c>
    </row>
    <row r="27" s="233" customFormat="1" ht="21.95" customHeight="1" spans="1:2">
      <c r="A27" s="34" t="s">
        <v>1128</v>
      </c>
      <c r="B27" s="243">
        <v>0</v>
      </c>
    </row>
    <row r="28" s="233" customFormat="1" ht="21.95" customHeight="1" spans="1:2">
      <c r="A28" s="34" t="s">
        <v>1130</v>
      </c>
      <c r="B28" s="243">
        <v>0</v>
      </c>
    </row>
    <row r="29" s="233" customFormat="1" ht="21.95" customHeight="1" spans="1:2">
      <c r="A29" s="34" t="s">
        <v>1132</v>
      </c>
      <c r="B29" s="243">
        <v>0</v>
      </c>
    </row>
    <row r="30" s="233" customFormat="1" ht="21.95" customHeight="1" spans="1:2">
      <c r="A30" s="34" t="s">
        <v>1134</v>
      </c>
      <c r="B30" s="243">
        <v>2155</v>
      </c>
    </row>
    <row r="31" s="233" customFormat="1" ht="21.95" customHeight="1" spans="1:2">
      <c r="A31" s="34" t="s">
        <v>1136</v>
      </c>
      <c r="B31" s="243">
        <v>27554</v>
      </c>
    </row>
    <row r="32" s="233" customFormat="1" ht="21.95" customHeight="1" spans="1:2">
      <c r="A32" s="34" t="s">
        <v>1138</v>
      </c>
      <c r="B32" s="243">
        <v>0</v>
      </c>
    </row>
    <row r="33" s="233" customFormat="1" ht="21.95" customHeight="1" spans="1:2">
      <c r="A33" s="34" t="s">
        <v>1140</v>
      </c>
      <c r="B33" s="243">
        <v>2042</v>
      </c>
    </row>
    <row r="34" s="233" customFormat="1" ht="21.95" customHeight="1" spans="1:2">
      <c r="A34" s="34" t="s">
        <v>1142</v>
      </c>
      <c r="B34" s="243">
        <v>31668</v>
      </c>
    </row>
    <row r="35" s="233" customFormat="1" ht="21.95" customHeight="1" spans="1:2">
      <c r="A35" s="34" t="s">
        <v>1144</v>
      </c>
      <c r="B35" s="244">
        <v>10235</v>
      </c>
    </row>
    <row r="36" s="233" customFormat="1" ht="21.95" customHeight="1" spans="1:2">
      <c r="A36" s="34" t="s">
        <v>1146</v>
      </c>
      <c r="B36" s="243">
        <v>3139</v>
      </c>
    </row>
    <row r="37" s="233" customFormat="1" ht="21.95" customHeight="1" spans="1:2">
      <c r="A37" s="34" t="s">
        <v>1148</v>
      </c>
      <c r="B37" s="243">
        <v>0</v>
      </c>
    </row>
    <row r="38" s="233" customFormat="1" ht="21.95" customHeight="1" spans="1:2">
      <c r="A38" s="34" t="s">
        <v>1150</v>
      </c>
      <c r="B38" s="243">
        <v>34259</v>
      </c>
    </row>
    <row r="39" s="233" customFormat="1" ht="21.95" customHeight="1" spans="1:2">
      <c r="A39" s="34" t="s">
        <v>1152</v>
      </c>
      <c r="B39" s="241">
        <v>25112</v>
      </c>
    </row>
    <row r="40" s="233" customFormat="1" ht="21.95" customHeight="1" spans="1:2">
      <c r="A40" s="34" t="s">
        <v>1154</v>
      </c>
      <c r="B40" s="245">
        <v>0</v>
      </c>
    </row>
    <row r="41" s="233" customFormat="1" ht="21.95" customHeight="1" spans="1:2">
      <c r="A41" s="34" t="s">
        <v>1156</v>
      </c>
      <c r="B41" s="242">
        <v>0</v>
      </c>
    </row>
    <row r="42" s="233" customFormat="1" ht="21.95" customHeight="1" spans="1:2">
      <c r="A42" s="34" t="s">
        <v>1158</v>
      </c>
      <c r="B42" s="242">
        <v>0</v>
      </c>
    </row>
    <row r="43" s="233" customFormat="1" ht="21.95" customHeight="1" spans="1:2">
      <c r="A43" s="34" t="s">
        <v>1160</v>
      </c>
      <c r="B43" s="242">
        <v>0</v>
      </c>
    </row>
    <row r="44" s="233" customFormat="1" ht="21.95" customHeight="1" spans="1:2">
      <c r="A44" s="34" t="s">
        <v>1162</v>
      </c>
      <c r="B44" s="245">
        <v>9775</v>
      </c>
    </row>
    <row r="45" s="233" customFormat="1" ht="21.95" customHeight="1" spans="1:2">
      <c r="A45" s="34" t="s">
        <v>1164</v>
      </c>
      <c r="B45" s="245">
        <v>0</v>
      </c>
    </row>
    <row r="46" s="233" customFormat="1" ht="21.95" customHeight="1" spans="1:2">
      <c r="A46" s="34" t="s">
        <v>1166</v>
      </c>
      <c r="B46" s="245">
        <v>776</v>
      </c>
    </row>
    <row r="47" s="233" customFormat="1" ht="21.95" customHeight="1" spans="1:2">
      <c r="A47" s="34" t="s">
        <v>1168</v>
      </c>
      <c r="B47" s="242">
        <v>0</v>
      </c>
    </row>
    <row r="48" s="233" customFormat="1" ht="21.95" customHeight="1" spans="1:2">
      <c r="A48" s="34" t="s">
        <v>1170</v>
      </c>
      <c r="B48" s="245">
        <v>4624</v>
      </c>
    </row>
    <row r="49" s="233" customFormat="1" ht="21.95" customHeight="1" spans="1:2">
      <c r="A49" s="221" t="s">
        <v>1172</v>
      </c>
      <c r="B49" s="246">
        <v>42081</v>
      </c>
    </row>
    <row r="50" s="233" customFormat="1" ht="21.95" customHeight="1" spans="1:2">
      <c r="A50" s="34" t="s">
        <v>911</v>
      </c>
      <c r="B50" s="245">
        <v>285</v>
      </c>
    </row>
    <row r="51" s="233" customFormat="1" ht="21.95" customHeight="1" spans="1:2">
      <c r="A51" s="34" t="s">
        <v>1174</v>
      </c>
      <c r="B51" s="245">
        <v>0</v>
      </c>
    </row>
    <row r="52" s="233" customFormat="1" ht="21.95" customHeight="1" spans="1:2">
      <c r="A52" s="34" t="s">
        <v>1175</v>
      </c>
      <c r="B52" s="245">
        <v>3</v>
      </c>
    </row>
    <row r="53" s="233" customFormat="1" ht="21.95" customHeight="1" spans="1:2">
      <c r="A53" s="34" t="s">
        <v>1176</v>
      </c>
      <c r="B53" s="245">
        <v>0</v>
      </c>
    </row>
    <row r="54" s="233" customFormat="1" ht="21.95" customHeight="1" spans="1:2">
      <c r="A54" s="34" t="s">
        <v>912</v>
      </c>
      <c r="B54" s="245">
        <v>270</v>
      </c>
    </row>
    <row r="55" s="233" customFormat="1" ht="21.95" customHeight="1" spans="1:2">
      <c r="A55" s="34" t="s">
        <v>1177</v>
      </c>
      <c r="B55" s="245">
        <v>307</v>
      </c>
    </row>
    <row r="56" s="233" customFormat="1" ht="21.95" customHeight="1" spans="1:2">
      <c r="A56" s="34" t="s">
        <v>1178</v>
      </c>
      <c r="B56" s="245">
        <v>3199</v>
      </c>
    </row>
    <row r="57" s="233" customFormat="1" ht="21.95" customHeight="1" spans="1:2">
      <c r="A57" s="34" t="s">
        <v>1179</v>
      </c>
      <c r="B57" s="245">
        <v>0</v>
      </c>
    </row>
    <row r="58" s="233" customFormat="1" ht="21.95" customHeight="1" spans="1:2">
      <c r="A58" s="34" t="s">
        <v>1180</v>
      </c>
      <c r="B58" s="245">
        <v>1290</v>
      </c>
    </row>
    <row r="59" s="233" customFormat="1" ht="21.95" customHeight="1" spans="1:2">
      <c r="A59" s="34" t="s">
        <v>915</v>
      </c>
      <c r="B59" s="245">
        <v>6597</v>
      </c>
    </row>
    <row r="60" s="233" customFormat="1" ht="21.95" customHeight="1" spans="1:2">
      <c r="A60" s="34" t="s">
        <v>1181</v>
      </c>
      <c r="B60" s="247">
        <v>1820</v>
      </c>
    </row>
    <row r="61" s="233" customFormat="1" ht="21.95" customHeight="1" spans="1:2">
      <c r="A61" s="34" t="s">
        <v>1182</v>
      </c>
      <c r="B61" s="247">
        <v>13568</v>
      </c>
    </row>
    <row r="62" s="233" customFormat="1" ht="21.95" customHeight="1" spans="1:2">
      <c r="A62" s="34" t="s">
        <v>917</v>
      </c>
      <c r="B62" s="247">
        <v>2171</v>
      </c>
    </row>
    <row r="63" s="233" customFormat="1" ht="21.95" customHeight="1" spans="1:2">
      <c r="A63" s="34" t="s">
        <v>1183</v>
      </c>
      <c r="B63" s="223">
        <v>-80</v>
      </c>
    </row>
    <row r="64" s="233" customFormat="1" ht="21.95" customHeight="1" spans="1:2">
      <c r="A64" s="34" t="s">
        <v>1184</v>
      </c>
      <c r="B64" s="223">
        <v>-196</v>
      </c>
    </row>
    <row r="65" s="233" customFormat="1" ht="21.95" customHeight="1" spans="1:2">
      <c r="A65" s="34" t="s">
        <v>1185</v>
      </c>
      <c r="B65" s="223">
        <v>-307</v>
      </c>
    </row>
    <row r="66" s="233" customFormat="1" ht="21.95" customHeight="1" spans="1:2">
      <c r="A66" s="34" t="s">
        <v>1186</v>
      </c>
      <c r="B66" s="247">
        <v>48</v>
      </c>
    </row>
    <row r="67" s="233" customFormat="1" ht="21.95" customHeight="1" spans="1:2">
      <c r="A67" s="34" t="s">
        <v>918</v>
      </c>
      <c r="B67" s="247">
        <v>9500</v>
      </c>
    </row>
    <row r="68" s="233" customFormat="1" ht="21.95" customHeight="1" spans="1:2">
      <c r="A68" s="34" t="s">
        <v>1187</v>
      </c>
      <c r="B68" s="247">
        <v>0</v>
      </c>
    </row>
    <row r="69" s="233" customFormat="1" ht="21.95" customHeight="1" spans="1:2">
      <c r="A69" s="34" t="s">
        <v>1188</v>
      </c>
      <c r="B69" s="247">
        <v>1796</v>
      </c>
    </row>
    <row r="70" ht="21.95" customHeight="1" spans="1:2">
      <c r="A70" s="34" t="s">
        <v>1189</v>
      </c>
      <c r="B70" s="247">
        <v>1810</v>
      </c>
    </row>
    <row r="71" ht="24.95" customHeight="1"/>
    <row r="72" ht="24.95" customHeight="1"/>
  </sheetData>
  <mergeCells count="1">
    <mergeCell ref="A2:B2"/>
  </mergeCells>
  <printOptions horizontalCentered="1"/>
  <pageMargins left="0.551181102362205" right="0.551181102362205" top="0.7" bottom="0.393700787401575" header="1" footer="0.15748031496063"/>
  <pageSetup paperSize="9" scale="90" firstPageNumber="126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9"/>
  <sheetViews>
    <sheetView showZeros="0" topLeftCell="A49" workbookViewId="0">
      <selection activeCell="F82" sqref="F82"/>
    </sheetView>
  </sheetViews>
  <sheetFormatPr defaultColWidth="9" defaultRowHeight="14.25"/>
  <cols>
    <col min="1" max="1" width="42.625" style="214" customWidth="1"/>
    <col min="2" max="4" width="16.75" style="214" customWidth="1"/>
    <col min="5" max="6" width="9" style="215"/>
    <col min="7" max="8" width="17.5" style="215" customWidth="1"/>
    <col min="9" max="9" width="17" style="215" customWidth="1"/>
    <col min="10" max="10" width="19.75" style="215" customWidth="1"/>
    <col min="11" max="35" width="9" style="215"/>
    <col min="36" max="37" width="49.75" style="215" customWidth="1"/>
    <col min="38" max="291" width="9" style="215"/>
    <col min="292" max="293" width="49.75" style="215" customWidth="1"/>
    <col min="294" max="547" width="9" style="215"/>
    <col min="548" max="549" width="49.75" style="215" customWidth="1"/>
    <col min="550" max="803" width="9" style="215"/>
    <col min="804" max="805" width="49.75" style="215" customWidth="1"/>
    <col min="806" max="1059" width="9" style="215"/>
    <col min="1060" max="1061" width="49.75" style="215" customWidth="1"/>
    <col min="1062" max="1315" width="9" style="215"/>
    <col min="1316" max="1317" width="49.75" style="215" customWidth="1"/>
    <col min="1318" max="1571" width="9" style="215"/>
    <col min="1572" max="1573" width="49.75" style="215" customWidth="1"/>
    <col min="1574" max="1827" width="9" style="215"/>
    <col min="1828" max="1829" width="49.75" style="215" customWidth="1"/>
    <col min="1830" max="2083" width="9" style="215"/>
    <col min="2084" max="2085" width="49.75" style="215" customWidth="1"/>
    <col min="2086" max="2339" width="9" style="215"/>
    <col min="2340" max="2341" width="49.75" style="215" customWidth="1"/>
    <col min="2342" max="2595" width="9" style="215"/>
    <col min="2596" max="2597" width="49.75" style="215" customWidth="1"/>
    <col min="2598" max="2851" width="9" style="215"/>
    <col min="2852" max="2853" width="49.75" style="215" customWidth="1"/>
    <col min="2854" max="3107" width="9" style="215"/>
    <col min="3108" max="3109" width="49.75" style="215" customWidth="1"/>
    <col min="3110" max="3363" width="9" style="215"/>
    <col min="3364" max="3365" width="49.75" style="215" customWidth="1"/>
    <col min="3366" max="3619" width="9" style="215"/>
    <col min="3620" max="3621" width="49.75" style="215" customWidth="1"/>
    <col min="3622" max="3875" width="9" style="215"/>
    <col min="3876" max="3877" width="49.75" style="215" customWidth="1"/>
    <col min="3878" max="4131" width="9" style="215"/>
    <col min="4132" max="4133" width="49.75" style="215" customWidth="1"/>
    <col min="4134" max="4387" width="9" style="215"/>
    <col min="4388" max="4389" width="49.75" style="215" customWidth="1"/>
    <col min="4390" max="4643" width="9" style="215"/>
    <col min="4644" max="4645" width="49.75" style="215" customWidth="1"/>
    <col min="4646" max="4899" width="9" style="215"/>
    <col min="4900" max="4901" width="49.75" style="215" customWidth="1"/>
    <col min="4902" max="5155" width="9" style="215"/>
    <col min="5156" max="5157" width="49.75" style="215" customWidth="1"/>
    <col min="5158" max="5411" width="9" style="215"/>
    <col min="5412" max="5413" width="49.75" style="215" customWidth="1"/>
    <col min="5414" max="5667" width="9" style="215"/>
    <col min="5668" max="5669" width="49.75" style="215" customWidth="1"/>
    <col min="5670" max="5923" width="9" style="215"/>
    <col min="5924" max="5925" width="49.75" style="215" customWidth="1"/>
    <col min="5926" max="6179" width="9" style="215"/>
    <col min="6180" max="6181" width="49.75" style="215" customWidth="1"/>
    <col min="6182" max="6435" width="9" style="215"/>
    <col min="6436" max="6437" width="49.75" style="215" customWidth="1"/>
    <col min="6438" max="6691" width="9" style="215"/>
    <col min="6692" max="6693" width="49.75" style="215" customWidth="1"/>
    <col min="6694" max="6947" width="9" style="215"/>
    <col min="6948" max="6949" width="49.75" style="215" customWidth="1"/>
    <col min="6950" max="7203" width="9" style="215"/>
    <col min="7204" max="7205" width="49.75" style="215" customWidth="1"/>
    <col min="7206" max="7459" width="9" style="215"/>
    <col min="7460" max="7461" width="49.75" style="215" customWidth="1"/>
    <col min="7462" max="7715" width="9" style="215"/>
    <col min="7716" max="7717" width="49.75" style="215" customWidth="1"/>
    <col min="7718" max="7971" width="9" style="215"/>
    <col min="7972" max="7973" width="49.75" style="215" customWidth="1"/>
    <col min="7974" max="8227" width="9" style="215"/>
    <col min="8228" max="8229" width="49.75" style="215" customWidth="1"/>
    <col min="8230" max="8483" width="9" style="215"/>
    <col min="8484" max="8485" width="49.75" style="215" customWidth="1"/>
    <col min="8486" max="8739" width="9" style="215"/>
    <col min="8740" max="8741" width="49.75" style="215" customWidth="1"/>
    <col min="8742" max="8995" width="9" style="215"/>
    <col min="8996" max="8997" width="49.75" style="215" customWidth="1"/>
    <col min="8998" max="9251" width="9" style="215"/>
    <col min="9252" max="9253" width="49.75" style="215" customWidth="1"/>
    <col min="9254" max="9507" width="9" style="215"/>
    <col min="9508" max="9509" width="49.75" style="215" customWidth="1"/>
    <col min="9510" max="9763" width="9" style="215"/>
    <col min="9764" max="9765" width="49.75" style="215" customWidth="1"/>
    <col min="9766" max="10019" width="9" style="215"/>
    <col min="10020" max="10021" width="49.75" style="215" customWidth="1"/>
    <col min="10022" max="10275" width="9" style="215"/>
    <col min="10276" max="10277" width="49.75" style="215" customWidth="1"/>
    <col min="10278" max="10531" width="9" style="215"/>
    <col min="10532" max="10533" width="49.75" style="215" customWidth="1"/>
    <col min="10534" max="10787" width="9" style="215"/>
    <col min="10788" max="10789" width="49.75" style="215" customWidth="1"/>
    <col min="10790" max="11043" width="9" style="215"/>
    <col min="11044" max="11045" width="49.75" style="215" customWidth="1"/>
    <col min="11046" max="11299" width="9" style="215"/>
    <col min="11300" max="11301" width="49.75" style="215" customWidth="1"/>
    <col min="11302" max="11555" width="9" style="215"/>
    <col min="11556" max="11557" width="49.75" style="215" customWidth="1"/>
    <col min="11558" max="11811" width="9" style="215"/>
    <col min="11812" max="11813" width="49.75" style="215" customWidth="1"/>
    <col min="11814" max="12067" width="9" style="215"/>
    <col min="12068" max="12069" width="49.75" style="215" customWidth="1"/>
    <col min="12070" max="12323" width="9" style="215"/>
    <col min="12324" max="12325" width="49.75" style="215" customWidth="1"/>
    <col min="12326" max="12579" width="9" style="215"/>
    <col min="12580" max="12581" width="49.75" style="215" customWidth="1"/>
    <col min="12582" max="12835" width="9" style="215"/>
    <col min="12836" max="12837" width="49.75" style="215" customWidth="1"/>
    <col min="12838" max="13091" width="9" style="215"/>
    <col min="13092" max="13093" width="49.75" style="215" customWidth="1"/>
    <col min="13094" max="13347" width="9" style="215"/>
    <col min="13348" max="13349" width="49.75" style="215" customWidth="1"/>
    <col min="13350" max="13603" width="9" style="215"/>
    <col min="13604" max="13605" width="49.75" style="215" customWidth="1"/>
    <col min="13606" max="13859" width="9" style="215"/>
    <col min="13860" max="13861" width="49.75" style="215" customWidth="1"/>
    <col min="13862" max="14115" width="9" style="215"/>
    <col min="14116" max="14117" width="49.75" style="215" customWidth="1"/>
    <col min="14118" max="14371" width="9" style="215"/>
    <col min="14372" max="14373" width="49.75" style="215" customWidth="1"/>
    <col min="14374" max="14627" width="9" style="215"/>
    <col min="14628" max="14629" width="49.75" style="215" customWidth="1"/>
    <col min="14630" max="14883" width="9" style="215"/>
    <col min="14884" max="14885" width="49.75" style="215" customWidth="1"/>
    <col min="14886" max="15139" width="9" style="215"/>
    <col min="15140" max="15141" width="49.75" style="215" customWidth="1"/>
    <col min="15142" max="15395" width="9" style="215"/>
    <col min="15396" max="15397" width="49.75" style="215" customWidth="1"/>
    <col min="15398" max="15651" width="9" style="215"/>
    <col min="15652" max="15653" width="49.75" style="215" customWidth="1"/>
    <col min="15654" max="15907" width="9" style="215"/>
    <col min="15908" max="15909" width="49.75" style="215" customWidth="1"/>
    <col min="15910" max="16384" width="9" style="215"/>
  </cols>
  <sheetData>
    <row r="1" ht="27" customHeight="1" spans="1:4">
      <c r="A1" s="16" t="s">
        <v>1255</v>
      </c>
      <c r="B1" s="216"/>
      <c r="C1" s="216"/>
      <c r="D1" s="216"/>
    </row>
    <row r="2" ht="37.5" customHeight="1" spans="1:4">
      <c r="A2" s="217" t="s">
        <v>1256</v>
      </c>
      <c r="B2" s="217"/>
      <c r="C2" s="217"/>
      <c r="D2" s="217"/>
    </row>
    <row r="3" ht="21.95" customHeight="1" spans="1:12">
      <c r="A3" s="225"/>
      <c r="B3" s="225"/>
      <c r="C3" s="225"/>
      <c r="D3" s="226" t="s">
        <v>1079</v>
      </c>
      <c r="G3" s="213"/>
      <c r="H3" s="213"/>
      <c r="I3" s="213"/>
      <c r="J3" s="213"/>
      <c r="K3" s="213"/>
      <c r="L3" s="213"/>
    </row>
    <row r="4" s="212" customFormat="1" ht="21" customHeight="1" spans="1:12">
      <c r="A4" s="227" t="s">
        <v>3</v>
      </c>
      <c r="B4" s="227" t="s">
        <v>4</v>
      </c>
      <c r="C4" s="227" t="s">
        <v>5</v>
      </c>
      <c r="D4" s="220" t="s">
        <v>6</v>
      </c>
      <c r="G4" s="213"/>
      <c r="H4" s="213"/>
      <c r="I4" s="213"/>
      <c r="J4" s="213"/>
      <c r="K4" s="213"/>
      <c r="L4" s="213"/>
    </row>
    <row r="5" s="213" customFormat="1" ht="21" customHeight="1" spans="1:4">
      <c r="A5" s="221" t="s">
        <v>1257</v>
      </c>
      <c r="B5" s="222">
        <v>60699</v>
      </c>
      <c r="C5" s="222">
        <v>67888</v>
      </c>
      <c r="D5" s="228">
        <v>67888</v>
      </c>
    </row>
    <row r="6" s="213" customFormat="1" ht="21" customHeight="1" spans="1:4">
      <c r="A6" s="34" t="s">
        <v>1258</v>
      </c>
      <c r="B6" s="223">
        <v>40189</v>
      </c>
      <c r="C6" s="223">
        <v>45189</v>
      </c>
      <c r="D6" s="223">
        <v>45189</v>
      </c>
    </row>
    <row r="7" s="213" customFormat="1" ht="21" customHeight="1" spans="1:4">
      <c r="A7" s="34" t="s">
        <v>1259</v>
      </c>
      <c r="B7" s="223">
        <v>12000</v>
      </c>
      <c r="C7" s="223">
        <v>12189</v>
      </c>
      <c r="D7" s="223">
        <v>12189</v>
      </c>
    </row>
    <row r="8" s="213" customFormat="1" ht="21" customHeight="1" spans="1:4">
      <c r="A8" s="34" t="s">
        <v>1260</v>
      </c>
      <c r="B8" s="223">
        <v>5600</v>
      </c>
      <c r="C8" s="223">
        <v>7355</v>
      </c>
      <c r="D8" s="223">
        <v>7355</v>
      </c>
    </row>
    <row r="9" s="213" customFormat="1" ht="21" customHeight="1" spans="1:4">
      <c r="A9" s="34" t="s">
        <v>1261</v>
      </c>
      <c r="B9" s="223">
        <v>2910</v>
      </c>
      <c r="C9" s="223">
        <v>3155</v>
      </c>
      <c r="D9" s="223">
        <v>3155</v>
      </c>
    </row>
    <row r="10" s="213" customFormat="1" ht="21" customHeight="1" spans="1:4">
      <c r="A10" s="221" t="s">
        <v>1262</v>
      </c>
      <c r="B10" s="222">
        <v>28806</v>
      </c>
      <c r="C10" s="222">
        <v>43095</v>
      </c>
      <c r="D10" s="228">
        <v>43095</v>
      </c>
    </row>
    <row r="11" s="213" customFormat="1" ht="21" customHeight="1" spans="1:4">
      <c r="A11" s="34" t="s">
        <v>1263</v>
      </c>
      <c r="B11" s="223">
        <v>18500</v>
      </c>
      <c r="C11" s="223">
        <v>28577</v>
      </c>
      <c r="D11" s="223">
        <v>28577</v>
      </c>
    </row>
    <row r="12" s="213" customFormat="1" ht="21" customHeight="1" spans="1:4">
      <c r="A12" s="34" t="s">
        <v>1264</v>
      </c>
      <c r="B12" s="223">
        <v>280</v>
      </c>
      <c r="C12" s="223">
        <v>385</v>
      </c>
      <c r="D12" s="223">
        <v>385</v>
      </c>
    </row>
    <row r="13" s="213" customFormat="1" ht="21" customHeight="1" spans="1:4">
      <c r="A13" s="34" t="s">
        <v>1265</v>
      </c>
      <c r="B13" s="223">
        <v>1510</v>
      </c>
      <c r="C13" s="223">
        <v>1510</v>
      </c>
      <c r="D13" s="223">
        <v>1510</v>
      </c>
    </row>
    <row r="14" s="213" customFormat="1" ht="21" customHeight="1" spans="1:4">
      <c r="A14" s="34" t="s">
        <v>1266</v>
      </c>
      <c r="B14" s="223">
        <v>0</v>
      </c>
      <c r="C14" s="223">
        <v>0</v>
      </c>
      <c r="D14" s="223">
        <v>0</v>
      </c>
    </row>
    <row r="15" s="213" customFormat="1" ht="21" customHeight="1" spans="1:4">
      <c r="A15" s="34" t="s">
        <v>1267</v>
      </c>
      <c r="B15" s="223">
        <v>300</v>
      </c>
      <c r="C15" s="223">
        <v>2963</v>
      </c>
      <c r="D15" s="223">
        <v>2963</v>
      </c>
    </row>
    <row r="16" s="213" customFormat="1" ht="21" customHeight="1" spans="1:4">
      <c r="A16" s="34" t="s">
        <v>1268</v>
      </c>
      <c r="B16" s="223">
        <v>322</v>
      </c>
      <c r="C16" s="223">
        <v>322</v>
      </c>
      <c r="D16" s="223">
        <v>322</v>
      </c>
    </row>
    <row r="17" s="213" customFormat="1" ht="21" customHeight="1" spans="1:4">
      <c r="A17" s="34" t="s">
        <v>1269</v>
      </c>
      <c r="B17" s="223">
        <v>5</v>
      </c>
      <c r="C17" s="223">
        <v>5</v>
      </c>
      <c r="D17" s="223">
        <v>5</v>
      </c>
    </row>
    <row r="18" s="213" customFormat="1" ht="21" customHeight="1" spans="1:4">
      <c r="A18" s="34" t="s">
        <v>1270</v>
      </c>
      <c r="B18" s="223">
        <v>623</v>
      </c>
      <c r="C18" s="223">
        <v>623</v>
      </c>
      <c r="D18" s="223">
        <v>623</v>
      </c>
    </row>
    <row r="19" s="213" customFormat="1" ht="21" customHeight="1" spans="1:4">
      <c r="A19" s="34" t="s">
        <v>1271</v>
      </c>
      <c r="B19" s="223">
        <v>2180</v>
      </c>
      <c r="C19" s="223">
        <v>3722</v>
      </c>
      <c r="D19" s="223">
        <v>3722</v>
      </c>
    </row>
    <row r="20" s="213" customFormat="1" ht="21" customHeight="1" spans="1:4">
      <c r="A20" s="34" t="s">
        <v>1272</v>
      </c>
      <c r="B20" s="223">
        <v>5086</v>
      </c>
      <c r="C20" s="223">
        <v>4988</v>
      </c>
      <c r="D20" s="223">
        <v>4988</v>
      </c>
    </row>
    <row r="21" s="213" customFormat="1" ht="21" customHeight="1" spans="1:4">
      <c r="A21" s="221" t="s">
        <v>1273</v>
      </c>
      <c r="B21" s="222">
        <v>31038</v>
      </c>
      <c r="C21" s="222">
        <v>83883</v>
      </c>
      <c r="D21" s="228">
        <v>83062</v>
      </c>
    </row>
    <row r="22" s="213" customFormat="1" ht="21" customHeight="1" spans="1:4">
      <c r="A22" s="34" t="s">
        <v>1274</v>
      </c>
      <c r="B22" s="223">
        <v>0</v>
      </c>
      <c r="C22" s="223">
        <v>4213</v>
      </c>
      <c r="D22" s="223">
        <v>4213</v>
      </c>
    </row>
    <row r="23" s="213" customFormat="1" ht="21" customHeight="1" spans="1:4">
      <c r="A23" s="34" t="s">
        <v>1275</v>
      </c>
      <c r="B23" s="223">
        <v>31038</v>
      </c>
      <c r="C23" s="223">
        <v>52576</v>
      </c>
      <c r="D23" s="223">
        <v>52014</v>
      </c>
    </row>
    <row r="24" s="213" customFormat="1" ht="21" customHeight="1" spans="1:4">
      <c r="A24" s="34" t="s">
        <v>1276</v>
      </c>
      <c r="B24" s="223">
        <v>0</v>
      </c>
      <c r="C24" s="223">
        <v>193</v>
      </c>
      <c r="D24" s="223">
        <v>193</v>
      </c>
    </row>
    <row r="25" s="213" customFormat="1" ht="21" customHeight="1" spans="1:4">
      <c r="A25" s="34" t="s">
        <v>1277</v>
      </c>
      <c r="B25" s="223">
        <v>0</v>
      </c>
      <c r="C25" s="223">
        <v>0</v>
      </c>
      <c r="D25" s="223">
        <v>0</v>
      </c>
    </row>
    <row r="26" s="213" customFormat="1" ht="21" customHeight="1" spans="1:4">
      <c r="A26" s="34" t="s">
        <v>1278</v>
      </c>
      <c r="B26" s="223">
        <v>0</v>
      </c>
      <c r="C26" s="223">
        <v>1652</v>
      </c>
      <c r="D26" s="223">
        <v>1652</v>
      </c>
    </row>
    <row r="27" s="213" customFormat="1" ht="21" customHeight="1" spans="1:4">
      <c r="A27" s="34" t="s">
        <v>1279</v>
      </c>
      <c r="B27" s="223">
        <v>0</v>
      </c>
      <c r="C27" s="223">
        <v>3056</v>
      </c>
      <c r="D27" s="223">
        <v>3056</v>
      </c>
    </row>
    <row r="28" s="213" customFormat="1" ht="21" customHeight="1" spans="1:4">
      <c r="A28" s="34" t="s">
        <v>1280</v>
      </c>
      <c r="B28" s="223">
        <v>0</v>
      </c>
      <c r="C28" s="223">
        <v>22193</v>
      </c>
      <c r="D28" s="223">
        <v>21934</v>
      </c>
    </row>
    <row r="29" s="213" customFormat="1" ht="21" customHeight="1" spans="1:4">
      <c r="A29" s="221" t="s">
        <v>1281</v>
      </c>
      <c r="B29" s="222">
        <v>0</v>
      </c>
      <c r="C29" s="222">
        <v>27692</v>
      </c>
      <c r="D29" s="228">
        <v>27692</v>
      </c>
    </row>
    <row r="30" s="213" customFormat="1" ht="21" customHeight="1" spans="1:4">
      <c r="A30" s="34" t="s">
        <v>1274</v>
      </c>
      <c r="B30" s="223">
        <v>0</v>
      </c>
      <c r="C30" s="223">
        <v>402</v>
      </c>
      <c r="D30" s="223">
        <v>402</v>
      </c>
    </row>
    <row r="31" s="213" customFormat="1" ht="21" customHeight="1" spans="1:4">
      <c r="A31" s="34" t="s">
        <v>1275</v>
      </c>
      <c r="B31" s="223">
        <v>0</v>
      </c>
      <c r="C31" s="223">
        <v>27290</v>
      </c>
      <c r="D31" s="223">
        <v>27290</v>
      </c>
    </row>
    <row r="32" s="213" customFormat="1" ht="21" customHeight="1" spans="1:4">
      <c r="A32" s="34" t="s">
        <v>1276</v>
      </c>
      <c r="B32" s="223">
        <v>0</v>
      </c>
      <c r="C32" s="223">
        <v>0</v>
      </c>
      <c r="D32" s="223">
        <v>0</v>
      </c>
    </row>
    <row r="33" s="213" customFormat="1" ht="21" customHeight="1" spans="1:4">
      <c r="A33" s="34" t="s">
        <v>1278</v>
      </c>
      <c r="B33" s="223">
        <v>0</v>
      </c>
      <c r="C33" s="223">
        <v>0</v>
      </c>
      <c r="D33" s="223">
        <v>0</v>
      </c>
    </row>
    <row r="34" s="213" customFormat="1" ht="21" customHeight="1" spans="1:4">
      <c r="A34" s="34" t="s">
        <v>1279</v>
      </c>
      <c r="B34" s="223">
        <v>0</v>
      </c>
      <c r="C34" s="223">
        <v>0</v>
      </c>
      <c r="D34" s="223">
        <v>0</v>
      </c>
    </row>
    <row r="35" s="213" customFormat="1" ht="21" customHeight="1" spans="1:4">
      <c r="A35" s="34" t="s">
        <v>1280</v>
      </c>
      <c r="B35" s="223">
        <v>0</v>
      </c>
      <c r="C35" s="223">
        <v>0</v>
      </c>
      <c r="D35" s="223">
        <v>0</v>
      </c>
    </row>
    <row r="36" s="213" customFormat="1" ht="21" customHeight="1" spans="1:4">
      <c r="A36" s="221" t="s">
        <v>1282</v>
      </c>
      <c r="B36" s="222">
        <v>106968</v>
      </c>
      <c r="C36" s="222">
        <v>115429</v>
      </c>
      <c r="D36" s="228">
        <v>115429</v>
      </c>
    </row>
    <row r="37" s="213" customFormat="1" ht="21" customHeight="1" spans="1:4">
      <c r="A37" s="34" t="s">
        <v>1283</v>
      </c>
      <c r="B37" s="223">
        <v>79985</v>
      </c>
      <c r="C37" s="223">
        <v>88446</v>
      </c>
      <c r="D37" s="223">
        <v>88446</v>
      </c>
    </row>
    <row r="38" s="213" customFormat="1" ht="21" customHeight="1" spans="1:4">
      <c r="A38" s="34" t="s">
        <v>1284</v>
      </c>
      <c r="B38" s="223">
        <v>17866</v>
      </c>
      <c r="C38" s="223">
        <v>17866</v>
      </c>
      <c r="D38" s="223">
        <v>17866</v>
      </c>
    </row>
    <row r="39" s="213" customFormat="1" ht="21" customHeight="1" spans="1:4">
      <c r="A39" s="34" t="s">
        <v>1285</v>
      </c>
      <c r="B39" s="223">
        <v>9117</v>
      </c>
      <c r="C39" s="223">
        <v>9117</v>
      </c>
      <c r="D39" s="223">
        <v>9117</v>
      </c>
    </row>
    <row r="40" s="213" customFormat="1" ht="21" customHeight="1" spans="1:4">
      <c r="A40" s="221" t="s">
        <v>1286</v>
      </c>
      <c r="B40" s="222">
        <v>23763</v>
      </c>
      <c r="C40" s="222">
        <v>40063</v>
      </c>
      <c r="D40" s="228">
        <v>40063</v>
      </c>
    </row>
    <row r="41" s="213" customFormat="1" ht="21" customHeight="1" spans="1:4">
      <c r="A41" s="34" t="s">
        <v>1287</v>
      </c>
      <c r="B41" s="223">
        <v>23763</v>
      </c>
      <c r="C41" s="223">
        <v>31763</v>
      </c>
      <c r="D41" s="223">
        <v>31763</v>
      </c>
    </row>
    <row r="42" s="213" customFormat="1" ht="21" customHeight="1" spans="1:4">
      <c r="A42" s="34" t="s">
        <v>1288</v>
      </c>
      <c r="B42" s="223">
        <v>0</v>
      </c>
      <c r="C42" s="223">
        <v>8300</v>
      </c>
      <c r="D42" s="223">
        <v>8300</v>
      </c>
    </row>
    <row r="43" s="213" customFormat="1" ht="21" customHeight="1" spans="1:4">
      <c r="A43" s="221" t="s">
        <v>1289</v>
      </c>
      <c r="B43" s="222">
        <v>0</v>
      </c>
      <c r="C43" s="222">
        <v>2136</v>
      </c>
      <c r="D43" s="228">
        <v>2136</v>
      </c>
    </row>
    <row r="44" s="213" customFormat="1" ht="21" customHeight="1" spans="1:4">
      <c r="A44" s="34" t="s">
        <v>1290</v>
      </c>
      <c r="B44" s="223">
        <v>0</v>
      </c>
      <c r="C44" s="223">
        <v>2136</v>
      </c>
      <c r="D44" s="223">
        <v>2136</v>
      </c>
    </row>
    <row r="45" s="213" customFormat="1" ht="21" customHeight="1" spans="1:4">
      <c r="A45" s="34" t="s">
        <v>1291</v>
      </c>
      <c r="B45" s="223">
        <v>0</v>
      </c>
      <c r="C45" s="223">
        <v>0</v>
      </c>
      <c r="D45" s="223">
        <v>0</v>
      </c>
    </row>
    <row r="46" s="213" customFormat="1" ht="21" customHeight="1" spans="1:4">
      <c r="A46" s="34" t="s">
        <v>1292</v>
      </c>
      <c r="B46" s="223">
        <v>0</v>
      </c>
      <c r="C46" s="223">
        <v>0</v>
      </c>
      <c r="D46" s="223">
        <v>0</v>
      </c>
    </row>
    <row r="47" s="213" customFormat="1" ht="21" customHeight="1" spans="1:4">
      <c r="A47" s="221" t="s">
        <v>1293</v>
      </c>
      <c r="B47" s="222">
        <v>0</v>
      </c>
      <c r="C47" s="222">
        <v>1280</v>
      </c>
      <c r="D47" s="222">
        <v>1280</v>
      </c>
    </row>
    <row r="48" s="213" customFormat="1" ht="21" customHeight="1" spans="1:4">
      <c r="A48" s="34" t="s">
        <v>1294</v>
      </c>
      <c r="B48" s="223">
        <v>0</v>
      </c>
      <c r="C48" s="223">
        <v>1280</v>
      </c>
      <c r="D48" s="223">
        <v>1280</v>
      </c>
    </row>
    <row r="49" s="213" customFormat="1" ht="21" customHeight="1" spans="1:4">
      <c r="A49" s="34" t="s">
        <v>1295</v>
      </c>
      <c r="B49" s="223">
        <v>0</v>
      </c>
      <c r="C49" s="223">
        <v>0</v>
      </c>
      <c r="D49" s="223">
        <v>0</v>
      </c>
    </row>
    <row r="50" s="213" customFormat="1" ht="21" customHeight="1" spans="1:4">
      <c r="A50" s="221" t="s">
        <v>1296</v>
      </c>
      <c r="B50" s="222">
        <v>46816</v>
      </c>
      <c r="C50" s="222">
        <v>46799</v>
      </c>
      <c r="D50" s="228">
        <v>46799</v>
      </c>
    </row>
    <row r="51" s="213" customFormat="1" ht="21" customHeight="1" spans="1:4">
      <c r="A51" s="34" t="s">
        <v>1297</v>
      </c>
      <c r="B51" s="223">
        <v>20928</v>
      </c>
      <c r="C51" s="223">
        <v>20928</v>
      </c>
      <c r="D51" s="223">
        <v>20928</v>
      </c>
    </row>
    <row r="52" s="213" customFormat="1" ht="21" customHeight="1" spans="1:4">
      <c r="A52" s="34" t="s">
        <v>1298</v>
      </c>
      <c r="B52" s="223">
        <v>1006</v>
      </c>
      <c r="C52" s="223">
        <v>1006</v>
      </c>
      <c r="D52" s="223">
        <v>1006</v>
      </c>
    </row>
    <row r="53" s="213" customFormat="1" ht="21" customHeight="1" spans="1:4">
      <c r="A53" s="34" t="s">
        <v>1299</v>
      </c>
      <c r="B53" s="223">
        <v>6886</v>
      </c>
      <c r="C53" s="223">
        <v>6886</v>
      </c>
      <c r="D53" s="223">
        <v>6886</v>
      </c>
    </row>
    <row r="54" s="213" customFormat="1" ht="21" customHeight="1" spans="1:4">
      <c r="A54" s="34" t="s">
        <v>1300</v>
      </c>
      <c r="B54" s="223">
        <v>133</v>
      </c>
      <c r="C54" s="223">
        <v>133</v>
      </c>
      <c r="D54" s="223">
        <v>133</v>
      </c>
    </row>
    <row r="55" s="213" customFormat="1" ht="21" customHeight="1" spans="1:4">
      <c r="A55" s="34" t="s">
        <v>1301</v>
      </c>
      <c r="B55" s="223">
        <v>17863</v>
      </c>
      <c r="C55" s="223">
        <v>17846</v>
      </c>
      <c r="D55" s="223">
        <v>17846</v>
      </c>
    </row>
    <row r="56" s="213" customFormat="1" ht="21" customHeight="1" spans="1:4">
      <c r="A56" s="221" t="s">
        <v>1302</v>
      </c>
      <c r="B56" s="222">
        <v>12188</v>
      </c>
      <c r="C56" s="222">
        <v>12832</v>
      </c>
      <c r="D56" s="228">
        <v>12815</v>
      </c>
    </row>
    <row r="57" s="213" customFormat="1" ht="21" customHeight="1" spans="1:4">
      <c r="A57" s="34" t="s">
        <v>1303</v>
      </c>
      <c r="B57" s="223">
        <v>12188</v>
      </c>
      <c r="C57" s="223">
        <v>12832</v>
      </c>
      <c r="D57" s="223">
        <v>12815</v>
      </c>
    </row>
    <row r="58" s="213" customFormat="1" ht="21" customHeight="1" spans="1:4">
      <c r="A58" s="34" t="s">
        <v>1304</v>
      </c>
      <c r="B58" s="229">
        <v>0</v>
      </c>
      <c r="C58" s="223">
        <v>0</v>
      </c>
      <c r="D58" s="229">
        <v>0</v>
      </c>
    </row>
    <row r="59" s="213" customFormat="1" ht="21" customHeight="1" spans="1:4">
      <c r="A59" s="221" t="s">
        <v>1305</v>
      </c>
      <c r="B59" s="230">
        <v>22095</v>
      </c>
      <c r="C59" s="222">
        <v>23026</v>
      </c>
      <c r="D59" s="222">
        <v>23026</v>
      </c>
    </row>
    <row r="60" s="213" customFormat="1" ht="21" customHeight="1" spans="1:4">
      <c r="A60" s="34" t="s">
        <v>1306</v>
      </c>
      <c r="B60" s="231">
        <v>22095</v>
      </c>
      <c r="C60" s="223">
        <v>22925</v>
      </c>
      <c r="D60" s="231">
        <v>22925</v>
      </c>
    </row>
    <row r="61" s="213" customFormat="1" ht="21" customHeight="1" spans="1:4">
      <c r="A61" s="34" t="s">
        <v>1307</v>
      </c>
      <c r="B61" s="223">
        <v>0</v>
      </c>
      <c r="C61" s="223">
        <v>0</v>
      </c>
      <c r="D61" s="223">
        <v>0</v>
      </c>
    </row>
    <row r="62" s="213" customFormat="1" ht="21" customHeight="1" spans="1:4">
      <c r="A62" s="34" t="s">
        <v>1308</v>
      </c>
      <c r="B62" s="223">
        <v>0</v>
      </c>
      <c r="C62" s="223">
        <v>101</v>
      </c>
      <c r="D62" s="223">
        <v>101</v>
      </c>
    </row>
    <row r="63" s="213" customFormat="1" ht="21" customHeight="1" spans="1:4">
      <c r="A63" s="34" t="s">
        <v>1309</v>
      </c>
      <c r="B63" s="223">
        <v>0</v>
      </c>
      <c r="C63" s="223">
        <v>0</v>
      </c>
      <c r="D63" s="223">
        <v>0</v>
      </c>
    </row>
    <row r="64" s="213" customFormat="1" ht="21" customHeight="1" spans="1:4">
      <c r="A64" s="221" t="s">
        <v>1064</v>
      </c>
      <c r="B64" s="222">
        <v>6153</v>
      </c>
      <c r="C64" s="222">
        <v>1702</v>
      </c>
      <c r="D64" s="222">
        <v>1702</v>
      </c>
    </row>
    <row r="65" s="213" customFormat="1" ht="21" customHeight="1" spans="1:4">
      <c r="A65" s="34" t="s">
        <v>1310</v>
      </c>
      <c r="B65" s="222">
        <v>0</v>
      </c>
      <c r="C65" s="223">
        <v>0</v>
      </c>
      <c r="D65" s="222">
        <v>0</v>
      </c>
    </row>
    <row r="66" s="213" customFormat="1" ht="21" customHeight="1" spans="1:4">
      <c r="A66" s="34" t="s">
        <v>1311</v>
      </c>
      <c r="B66" s="223">
        <v>0</v>
      </c>
      <c r="C66" s="223">
        <v>0</v>
      </c>
      <c r="D66" s="223">
        <v>0</v>
      </c>
    </row>
    <row r="67" s="213" customFormat="1" ht="21" customHeight="1" spans="1:4">
      <c r="A67" s="34" t="s">
        <v>1312</v>
      </c>
      <c r="B67" s="223">
        <v>0</v>
      </c>
      <c r="C67" s="223">
        <v>0</v>
      </c>
      <c r="D67" s="223">
        <v>0</v>
      </c>
    </row>
    <row r="68" s="213" customFormat="1" ht="21" customHeight="1" spans="1:12">
      <c r="A68" s="34" t="s">
        <v>1313</v>
      </c>
      <c r="B68" s="223">
        <v>6153</v>
      </c>
      <c r="C68" s="223">
        <v>1702</v>
      </c>
      <c r="D68" s="223">
        <v>1702</v>
      </c>
      <c r="G68" s="215"/>
      <c r="H68" s="215"/>
      <c r="I68" s="215"/>
      <c r="J68" s="215"/>
      <c r="K68" s="215"/>
      <c r="L68" s="215"/>
    </row>
    <row r="69" s="213" customFormat="1" ht="21" customHeight="1" spans="1:4">
      <c r="A69" s="224" t="s">
        <v>39</v>
      </c>
      <c r="B69" s="222">
        <f>SUM(B5+B10+B21+B36+B40+B50+B56+B59+B64)</f>
        <v>338526</v>
      </c>
      <c r="C69" s="222">
        <f>SUM(C5+C10+C21+C29+C36+C40+C43+C47+C50+C56+C59+C64)</f>
        <v>465825</v>
      </c>
      <c r="D69" s="222">
        <f>SUM(D5+D10+D21+D29+D36+D40+D43+D47+D50+D56+D59+D64)</f>
        <v>464987</v>
      </c>
    </row>
  </sheetData>
  <mergeCells count="1">
    <mergeCell ref="A2:D2"/>
  </mergeCells>
  <printOptions horizontalCentered="1"/>
  <pageMargins left="0.354330708661417" right="0.354330708661417" top="0.669291338582677" bottom="0.62992125984252" header="0.708661417322835" footer="0.551181102362205"/>
  <pageSetup paperSize="9" scale="90" firstPageNumber="126" fitToHeight="0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"/>
  <sheetViews>
    <sheetView showZeros="0" topLeftCell="A16" workbookViewId="0">
      <selection activeCell="F31" sqref="F31"/>
    </sheetView>
  </sheetViews>
  <sheetFormatPr defaultColWidth="9" defaultRowHeight="14.25" outlineLevelCol="3"/>
  <cols>
    <col min="1" max="1" width="40.625" style="214" customWidth="1"/>
    <col min="2" max="4" width="16.75" style="214" customWidth="1"/>
    <col min="5" max="5" width="14.625" style="215" customWidth="1"/>
    <col min="6" max="14" width="9" style="215"/>
    <col min="15" max="16" width="49.75" style="215" customWidth="1"/>
    <col min="17" max="270" width="9" style="215"/>
    <col min="271" max="272" width="49.75" style="215" customWidth="1"/>
    <col min="273" max="526" width="9" style="215"/>
    <col min="527" max="528" width="49.75" style="215" customWidth="1"/>
    <col min="529" max="782" width="9" style="215"/>
    <col min="783" max="784" width="49.75" style="215" customWidth="1"/>
    <col min="785" max="1038" width="9" style="215"/>
    <col min="1039" max="1040" width="49.75" style="215" customWidth="1"/>
    <col min="1041" max="1294" width="9" style="215"/>
    <col min="1295" max="1296" width="49.75" style="215" customWidth="1"/>
    <col min="1297" max="1550" width="9" style="215"/>
    <col min="1551" max="1552" width="49.75" style="215" customWidth="1"/>
    <col min="1553" max="1806" width="9" style="215"/>
    <col min="1807" max="1808" width="49.75" style="215" customWidth="1"/>
    <col min="1809" max="2062" width="9" style="215"/>
    <col min="2063" max="2064" width="49.75" style="215" customWidth="1"/>
    <col min="2065" max="2318" width="9" style="215"/>
    <col min="2319" max="2320" width="49.75" style="215" customWidth="1"/>
    <col min="2321" max="2574" width="9" style="215"/>
    <col min="2575" max="2576" width="49.75" style="215" customWidth="1"/>
    <col min="2577" max="2830" width="9" style="215"/>
    <col min="2831" max="2832" width="49.75" style="215" customWidth="1"/>
    <col min="2833" max="3086" width="9" style="215"/>
    <col min="3087" max="3088" width="49.75" style="215" customWidth="1"/>
    <col min="3089" max="3342" width="9" style="215"/>
    <col min="3343" max="3344" width="49.75" style="215" customWidth="1"/>
    <col min="3345" max="3598" width="9" style="215"/>
    <col min="3599" max="3600" width="49.75" style="215" customWidth="1"/>
    <col min="3601" max="3854" width="9" style="215"/>
    <col min="3855" max="3856" width="49.75" style="215" customWidth="1"/>
    <col min="3857" max="4110" width="9" style="215"/>
    <col min="4111" max="4112" width="49.75" style="215" customWidth="1"/>
    <col min="4113" max="4366" width="9" style="215"/>
    <col min="4367" max="4368" width="49.75" style="215" customWidth="1"/>
    <col min="4369" max="4622" width="9" style="215"/>
    <col min="4623" max="4624" width="49.75" style="215" customWidth="1"/>
    <col min="4625" max="4878" width="9" style="215"/>
    <col min="4879" max="4880" width="49.75" style="215" customWidth="1"/>
    <col min="4881" max="5134" width="9" style="215"/>
    <col min="5135" max="5136" width="49.75" style="215" customWidth="1"/>
    <col min="5137" max="5390" width="9" style="215"/>
    <col min="5391" max="5392" width="49.75" style="215" customWidth="1"/>
    <col min="5393" max="5646" width="9" style="215"/>
    <col min="5647" max="5648" width="49.75" style="215" customWidth="1"/>
    <col min="5649" max="5902" width="9" style="215"/>
    <col min="5903" max="5904" width="49.75" style="215" customWidth="1"/>
    <col min="5905" max="6158" width="9" style="215"/>
    <col min="6159" max="6160" width="49.75" style="215" customWidth="1"/>
    <col min="6161" max="6414" width="9" style="215"/>
    <col min="6415" max="6416" width="49.75" style="215" customWidth="1"/>
    <col min="6417" max="6670" width="9" style="215"/>
    <col min="6671" max="6672" width="49.75" style="215" customWidth="1"/>
    <col min="6673" max="6926" width="9" style="215"/>
    <col min="6927" max="6928" width="49.75" style="215" customWidth="1"/>
    <col min="6929" max="7182" width="9" style="215"/>
    <col min="7183" max="7184" width="49.75" style="215" customWidth="1"/>
    <col min="7185" max="7438" width="9" style="215"/>
    <col min="7439" max="7440" width="49.75" style="215" customWidth="1"/>
    <col min="7441" max="7694" width="9" style="215"/>
    <col min="7695" max="7696" width="49.75" style="215" customWidth="1"/>
    <col min="7697" max="7950" width="9" style="215"/>
    <col min="7951" max="7952" width="49.75" style="215" customWidth="1"/>
    <col min="7953" max="8206" width="9" style="215"/>
    <col min="8207" max="8208" width="49.75" style="215" customWidth="1"/>
    <col min="8209" max="8462" width="9" style="215"/>
    <col min="8463" max="8464" width="49.75" style="215" customWidth="1"/>
    <col min="8465" max="8718" width="9" style="215"/>
    <col min="8719" max="8720" width="49.75" style="215" customWidth="1"/>
    <col min="8721" max="8974" width="9" style="215"/>
    <col min="8975" max="8976" width="49.75" style="215" customWidth="1"/>
    <col min="8977" max="9230" width="9" style="215"/>
    <col min="9231" max="9232" width="49.75" style="215" customWidth="1"/>
    <col min="9233" max="9486" width="9" style="215"/>
    <col min="9487" max="9488" width="49.75" style="215" customWidth="1"/>
    <col min="9489" max="9742" width="9" style="215"/>
    <col min="9743" max="9744" width="49.75" style="215" customWidth="1"/>
    <col min="9745" max="9998" width="9" style="215"/>
    <col min="9999" max="10000" width="49.75" style="215" customWidth="1"/>
    <col min="10001" max="10254" width="9" style="215"/>
    <col min="10255" max="10256" width="49.75" style="215" customWidth="1"/>
    <col min="10257" max="10510" width="9" style="215"/>
    <col min="10511" max="10512" width="49.75" style="215" customWidth="1"/>
    <col min="10513" max="10766" width="9" style="215"/>
    <col min="10767" max="10768" width="49.75" style="215" customWidth="1"/>
    <col min="10769" max="11022" width="9" style="215"/>
    <col min="11023" max="11024" width="49.75" style="215" customWidth="1"/>
    <col min="11025" max="11278" width="9" style="215"/>
    <col min="11279" max="11280" width="49.75" style="215" customWidth="1"/>
    <col min="11281" max="11534" width="9" style="215"/>
    <col min="11535" max="11536" width="49.75" style="215" customWidth="1"/>
    <col min="11537" max="11790" width="9" style="215"/>
    <col min="11791" max="11792" width="49.75" style="215" customWidth="1"/>
    <col min="11793" max="12046" width="9" style="215"/>
    <col min="12047" max="12048" width="49.75" style="215" customWidth="1"/>
    <col min="12049" max="12302" width="9" style="215"/>
    <col min="12303" max="12304" width="49.75" style="215" customWidth="1"/>
    <col min="12305" max="12558" width="9" style="215"/>
    <col min="12559" max="12560" width="49.75" style="215" customWidth="1"/>
    <col min="12561" max="12814" width="9" style="215"/>
    <col min="12815" max="12816" width="49.75" style="215" customWidth="1"/>
    <col min="12817" max="13070" width="9" style="215"/>
    <col min="13071" max="13072" width="49.75" style="215" customWidth="1"/>
    <col min="13073" max="13326" width="9" style="215"/>
    <col min="13327" max="13328" width="49.75" style="215" customWidth="1"/>
    <col min="13329" max="13582" width="9" style="215"/>
    <col min="13583" max="13584" width="49.75" style="215" customWidth="1"/>
    <col min="13585" max="13838" width="9" style="215"/>
    <col min="13839" max="13840" width="49.75" style="215" customWidth="1"/>
    <col min="13841" max="14094" width="9" style="215"/>
    <col min="14095" max="14096" width="49.75" style="215" customWidth="1"/>
    <col min="14097" max="14350" width="9" style="215"/>
    <col min="14351" max="14352" width="49.75" style="215" customWidth="1"/>
    <col min="14353" max="14606" width="9" style="215"/>
    <col min="14607" max="14608" width="49.75" style="215" customWidth="1"/>
    <col min="14609" max="14862" width="9" style="215"/>
    <col min="14863" max="14864" width="49.75" style="215" customWidth="1"/>
    <col min="14865" max="15118" width="9" style="215"/>
    <col min="15119" max="15120" width="49.75" style="215" customWidth="1"/>
    <col min="15121" max="15374" width="9" style="215"/>
    <col min="15375" max="15376" width="49.75" style="215" customWidth="1"/>
    <col min="15377" max="15630" width="9" style="215"/>
    <col min="15631" max="15632" width="49.75" style="215" customWidth="1"/>
    <col min="15633" max="15886" width="9" style="215"/>
    <col min="15887" max="15888" width="49.75" style="215" customWidth="1"/>
    <col min="15889" max="16384" width="9" style="215"/>
  </cols>
  <sheetData>
    <row r="1" ht="27" customHeight="1" spans="1:4">
      <c r="A1" s="16" t="s">
        <v>1314</v>
      </c>
      <c r="B1" s="216"/>
      <c r="C1" s="216"/>
      <c r="D1" s="216"/>
    </row>
    <row r="2" ht="37.5" customHeight="1" spans="1:4">
      <c r="A2" s="217" t="s">
        <v>1315</v>
      </c>
      <c r="B2" s="217"/>
      <c r="C2" s="217"/>
      <c r="D2" s="217"/>
    </row>
    <row r="3" ht="21.95" customHeight="1" spans="1:4">
      <c r="A3" s="218"/>
      <c r="B3" s="218"/>
      <c r="C3" s="218"/>
      <c r="D3" s="219" t="s">
        <v>1079</v>
      </c>
    </row>
    <row r="4" s="212" customFormat="1" ht="21.95" customHeight="1" spans="1:4">
      <c r="A4" s="220" t="s">
        <v>3</v>
      </c>
      <c r="B4" s="220" t="s">
        <v>4</v>
      </c>
      <c r="C4" s="220" t="s">
        <v>5</v>
      </c>
      <c r="D4" s="220" t="s">
        <v>6</v>
      </c>
    </row>
    <row r="5" s="213" customFormat="1" ht="21.95" customHeight="1" spans="1:4">
      <c r="A5" s="221" t="s">
        <v>1257</v>
      </c>
      <c r="B5" s="222">
        <v>60699</v>
      </c>
      <c r="C5" s="222">
        <v>67888</v>
      </c>
      <c r="D5" s="222">
        <v>67888</v>
      </c>
    </row>
    <row r="6" s="213" customFormat="1" ht="21.95" customHeight="1" spans="1:4">
      <c r="A6" s="34" t="s">
        <v>1258</v>
      </c>
      <c r="B6" s="223">
        <v>40189</v>
      </c>
      <c r="C6" s="223">
        <v>45189</v>
      </c>
      <c r="D6" s="223">
        <v>45189</v>
      </c>
    </row>
    <row r="7" s="213" customFormat="1" ht="21.95" customHeight="1" spans="1:4">
      <c r="A7" s="34" t="s">
        <v>1259</v>
      </c>
      <c r="B7" s="223">
        <v>12000</v>
      </c>
      <c r="C7" s="223">
        <v>12189</v>
      </c>
      <c r="D7" s="223">
        <v>12189</v>
      </c>
    </row>
    <row r="8" s="213" customFormat="1" ht="21.95" customHeight="1" spans="1:4">
      <c r="A8" s="34" t="s">
        <v>1260</v>
      </c>
      <c r="B8" s="223">
        <v>5600</v>
      </c>
      <c r="C8" s="223">
        <v>7355</v>
      </c>
      <c r="D8" s="223">
        <v>7355</v>
      </c>
    </row>
    <row r="9" s="213" customFormat="1" ht="21.95" customHeight="1" spans="1:4">
      <c r="A9" s="34" t="s">
        <v>1261</v>
      </c>
      <c r="B9" s="223">
        <v>2910</v>
      </c>
      <c r="C9" s="223">
        <v>3155</v>
      </c>
      <c r="D9" s="223">
        <v>3155</v>
      </c>
    </row>
    <row r="10" s="213" customFormat="1" ht="21.95" customHeight="1" spans="1:4">
      <c r="A10" s="221" t="s">
        <v>1262</v>
      </c>
      <c r="B10" s="222">
        <v>28806</v>
      </c>
      <c r="C10" s="222">
        <v>43095</v>
      </c>
      <c r="D10" s="222">
        <v>43095</v>
      </c>
    </row>
    <row r="11" s="213" customFormat="1" ht="21.95" customHeight="1" spans="1:4">
      <c r="A11" s="34" t="s">
        <v>1263</v>
      </c>
      <c r="B11" s="223">
        <v>18500</v>
      </c>
      <c r="C11" s="223">
        <v>28577</v>
      </c>
      <c r="D11" s="223">
        <v>28577</v>
      </c>
    </row>
    <row r="12" s="213" customFormat="1" ht="21.95" customHeight="1" spans="1:4">
      <c r="A12" s="34" t="s">
        <v>1264</v>
      </c>
      <c r="B12" s="223">
        <v>280</v>
      </c>
      <c r="C12" s="223">
        <v>385</v>
      </c>
      <c r="D12" s="223">
        <v>385</v>
      </c>
    </row>
    <row r="13" s="213" customFormat="1" ht="21.95" customHeight="1" spans="1:4">
      <c r="A13" s="34" t="s">
        <v>1265</v>
      </c>
      <c r="B13" s="223">
        <v>1510</v>
      </c>
      <c r="C13" s="223">
        <v>1510</v>
      </c>
      <c r="D13" s="223">
        <v>1510</v>
      </c>
    </row>
    <row r="14" s="213" customFormat="1" ht="21.95" customHeight="1" spans="1:4">
      <c r="A14" s="34" t="s">
        <v>1266</v>
      </c>
      <c r="B14" s="223">
        <v>0</v>
      </c>
      <c r="C14" s="223">
        <v>0</v>
      </c>
      <c r="D14" s="223">
        <v>0</v>
      </c>
    </row>
    <row r="15" s="213" customFormat="1" ht="21.95" customHeight="1" spans="1:4">
      <c r="A15" s="34" t="s">
        <v>1267</v>
      </c>
      <c r="B15" s="223">
        <v>300</v>
      </c>
      <c r="C15" s="223">
        <v>2963</v>
      </c>
      <c r="D15" s="223">
        <v>2963</v>
      </c>
    </row>
    <row r="16" s="213" customFormat="1" ht="21.95" customHeight="1" spans="1:4">
      <c r="A16" s="34" t="s">
        <v>1268</v>
      </c>
      <c r="B16" s="223">
        <v>322</v>
      </c>
      <c r="C16" s="223">
        <v>322</v>
      </c>
      <c r="D16" s="223">
        <v>322</v>
      </c>
    </row>
    <row r="17" s="213" customFormat="1" ht="21.95" customHeight="1" spans="1:4">
      <c r="A17" s="34" t="s">
        <v>1269</v>
      </c>
      <c r="B17" s="223">
        <v>5</v>
      </c>
      <c r="C17" s="223">
        <v>5</v>
      </c>
      <c r="D17" s="223">
        <v>5</v>
      </c>
    </row>
    <row r="18" s="213" customFormat="1" ht="21.95" customHeight="1" spans="1:4">
      <c r="A18" s="34" t="s">
        <v>1270</v>
      </c>
      <c r="B18" s="223">
        <v>623</v>
      </c>
      <c r="C18" s="223">
        <v>623</v>
      </c>
      <c r="D18" s="223">
        <v>623</v>
      </c>
    </row>
    <row r="19" s="213" customFormat="1" ht="21.95" customHeight="1" spans="1:4">
      <c r="A19" s="34" t="s">
        <v>1271</v>
      </c>
      <c r="B19" s="223">
        <v>2180</v>
      </c>
      <c r="C19" s="223">
        <v>3722</v>
      </c>
      <c r="D19" s="223">
        <v>3722</v>
      </c>
    </row>
    <row r="20" s="213" customFormat="1" ht="21.95" customHeight="1" spans="1:4">
      <c r="A20" s="34" t="s">
        <v>1272</v>
      </c>
      <c r="B20" s="223">
        <v>5086</v>
      </c>
      <c r="C20" s="223">
        <v>4988</v>
      </c>
      <c r="D20" s="223">
        <v>4988</v>
      </c>
    </row>
    <row r="21" s="213" customFormat="1" ht="21.95" customHeight="1" spans="1:4">
      <c r="A21" s="221" t="s">
        <v>1273</v>
      </c>
      <c r="B21" s="222">
        <v>0</v>
      </c>
      <c r="C21" s="223">
        <v>0</v>
      </c>
      <c r="D21" s="222">
        <v>0</v>
      </c>
    </row>
    <row r="22" s="213" customFormat="1" ht="21.95" customHeight="1" spans="1:4">
      <c r="A22" s="34" t="s">
        <v>1274</v>
      </c>
      <c r="B22" s="223">
        <v>0</v>
      </c>
      <c r="C22" s="223">
        <v>0</v>
      </c>
      <c r="D22" s="223">
        <v>0</v>
      </c>
    </row>
    <row r="23" s="213" customFormat="1" ht="21.95" customHeight="1" spans="1:4">
      <c r="A23" s="34" t="s">
        <v>1275</v>
      </c>
      <c r="B23" s="223">
        <v>0</v>
      </c>
      <c r="C23" s="223">
        <v>0</v>
      </c>
      <c r="D23" s="223">
        <v>0</v>
      </c>
    </row>
    <row r="24" s="213" customFormat="1" ht="21.95" customHeight="1" spans="1:4">
      <c r="A24" s="34" t="s">
        <v>1276</v>
      </c>
      <c r="B24" s="223">
        <v>0</v>
      </c>
      <c r="C24" s="223">
        <v>0</v>
      </c>
      <c r="D24" s="223">
        <v>0</v>
      </c>
    </row>
    <row r="25" s="213" customFormat="1" ht="21.95" customHeight="1" spans="1:4">
      <c r="A25" s="34" t="s">
        <v>1277</v>
      </c>
      <c r="B25" s="223">
        <v>0</v>
      </c>
      <c r="C25" s="223">
        <v>0</v>
      </c>
      <c r="D25" s="223">
        <v>0</v>
      </c>
    </row>
    <row r="26" s="213" customFormat="1" ht="21.95" customHeight="1" spans="1:4">
      <c r="A26" s="34" t="s">
        <v>1278</v>
      </c>
      <c r="B26" s="223">
        <v>0</v>
      </c>
      <c r="C26" s="223">
        <v>0</v>
      </c>
      <c r="D26" s="223">
        <v>0</v>
      </c>
    </row>
    <row r="27" s="213" customFormat="1" ht="21.95" customHeight="1" spans="1:4">
      <c r="A27" s="34" t="s">
        <v>1279</v>
      </c>
      <c r="B27" s="223">
        <v>0</v>
      </c>
      <c r="C27" s="223">
        <v>0</v>
      </c>
      <c r="D27" s="223">
        <v>0</v>
      </c>
    </row>
    <row r="28" s="213" customFormat="1" ht="21.95" customHeight="1" spans="1:4">
      <c r="A28" s="34" t="s">
        <v>1280</v>
      </c>
      <c r="B28" s="223">
        <v>0</v>
      </c>
      <c r="C28" s="223">
        <v>0</v>
      </c>
      <c r="D28" s="223">
        <v>0</v>
      </c>
    </row>
    <row r="29" s="213" customFormat="1" ht="21.95" customHeight="1" spans="1:4">
      <c r="A29" s="221" t="s">
        <v>1281</v>
      </c>
      <c r="B29" s="222">
        <v>0</v>
      </c>
      <c r="C29" s="223">
        <v>0</v>
      </c>
      <c r="D29" s="222">
        <v>0</v>
      </c>
    </row>
    <row r="30" s="213" customFormat="1" ht="21.95" customHeight="1" spans="1:4">
      <c r="A30" s="34" t="s">
        <v>1274</v>
      </c>
      <c r="B30" s="223">
        <v>0</v>
      </c>
      <c r="C30" s="223">
        <v>0</v>
      </c>
      <c r="D30" s="223">
        <v>0</v>
      </c>
    </row>
    <row r="31" s="213" customFormat="1" ht="21.95" customHeight="1" spans="1:4">
      <c r="A31" s="34" t="s">
        <v>1275</v>
      </c>
      <c r="B31" s="223">
        <v>0</v>
      </c>
      <c r="C31" s="223">
        <v>0</v>
      </c>
      <c r="D31" s="223">
        <v>0</v>
      </c>
    </row>
    <row r="32" s="213" customFormat="1" ht="21.95" customHeight="1" spans="1:4">
      <c r="A32" s="34" t="s">
        <v>1276</v>
      </c>
      <c r="B32" s="223">
        <v>0</v>
      </c>
      <c r="C32" s="223">
        <v>0</v>
      </c>
      <c r="D32" s="223">
        <v>0</v>
      </c>
    </row>
    <row r="33" s="213" customFormat="1" ht="21.95" customHeight="1" spans="1:4">
      <c r="A33" s="34" t="s">
        <v>1278</v>
      </c>
      <c r="B33" s="223">
        <v>0</v>
      </c>
      <c r="C33" s="223">
        <v>0</v>
      </c>
      <c r="D33" s="223">
        <v>0</v>
      </c>
    </row>
    <row r="34" s="213" customFormat="1" ht="21.95" customHeight="1" spans="1:4">
      <c r="A34" s="34" t="s">
        <v>1279</v>
      </c>
      <c r="B34" s="223">
        <v>0</v>
      </c>
      <c r="C34" s="223">
        <v>0</v>
      </c>
      <c r="D34" s="223">
        <v>0</v>
      </c>
    </row>
    <row r="35" s="213" customFormat="1" ht="21.95" customHeight="1" spans="1:4">
      <c r="A35" s="34" t="s">
        <v>1280</v>
      </c>
      <c r="B35" s="223">
        <v>0</v>
      </c>
      <c r="C35" s="223">
        <v>0</v>
      </c>
      <c r="D35" s="223">
        <v>0</v>
      </c>
    </row>
    <row r="36" s="213" customFormat="1" ht="21.95" customHeight="1" spans="1:4">
      <c r="A36" s="221" t="s">
        <v>1282</v>
      </c>
      <c r="B36" s="222">
        <v>106968</v>
      </c>
      <c r="C36" s="222">
        <v>115429</v>
      </c>
      <c r="D36" s="222">
        <v>115429</v>
      </c>
    </row>
    <row r="37" s="213" customFormat="1" ht="21.95" customHeight="1" spans="1:4">
      <c r="A37" s="34" t="s">
        <v>1283</v>
      </c>
      <c r="B37" s="223">
        <v>79985</v>
      </c>
      <c r="C37" s="223">
        <v>88446</v>
      </c>
      <c r="D37" s="223">
        <v>88446</v>
      </c>
    </row>
    <row r="38" s="213" customFormat="1" ht="21.95" customHeight="1" spans="1:4">
      <c r="A38" s="34" t="s">
        <v>1284</v>
      </c>
      <c r="B38" s="223">
        <v>17866</v>
      </c>
      <c r="C38" s="223">
        <v>17866</v>
      </c>
      <c r="D38" s="223">
        <v>17866</v>
      </c>
    </row>
    <row r="39" s="213" customFormat="1" ht="21.95" customHeight="1" spans="1:4">
      <c r="A39" s="34" t="s">
        <v>1285</v>
      </c>
      <c r="B39" s="223">
        <v>9117</v>
      </c>
      <c r="C39" s="223">
        <v>9117</v>
      </c>
      <c r="D39" s="223">
        <v>9117</v>
      </c>
    </row>
    <row r="40" s="213" customFormat="1" ht="21.95" customHeight="1" spans="1:4">
      <c r="A40" s="221" t="s">
        <v>1286</v>
      </c>
      <c r="B40" s="222">
        <v>0</v>
      </c>
      <c r="C40" s="223">
        <v>0</v>
      </c>
      <c r="D40" s="222">
        <v>0</v>
      </c>
    </row>
    <row r="41" s="213" customFormat="1" ht="21.95" customHeight="1" spans="1:4">
      <c r="A41" s="34" t="s">
        <v>1287</v>
      </c>
      <c r="B41" s="223">
        <v>0</v>
      </c>
      <c r="C41" s="223">
        <v>0</v>
      </c>
      <c r="D41" s="223">
        <v>0</v>
      </c>
    </row>
    <row r="42" s="213" customFormat="1" ht="21.95" customHeight="1" spans="1:4">
      <c r="A42" s="34" t="s">
        <v>1288</v>
      </c>
      <c r="B42" s="223">
        <v>0</v>
      </c>
      <c r="C42" s="223">
        <v>0</v>
      </c>
      <c r="D42" s="223">
        <v>0</v>
      </c>
    </row>
    <row r="43" s="213" customFormat="1" ht="21.95" customHeight="1" spans="1:4">
      <c r="A43" s="221" t="s">
        <v>1289</v>
      </c>
      <c r="B43" s="222">
        <v>0</v>
      </c>
      <c r="C43" s="223">
        <v>0</v>
      </c>
      <c r="D43" s="222">
        <v>0</v>
      </c>
    </row>
    <row r="44" s="213" customFormat="1" ht="21.95" customHeight="1" spans="1:4">
      <c r="A44" s="34" t="s">
        <v>1290</v>
      </c>
      <c r="B44" s="223">
        <v>0</v>
      </c>
      <c r="C44" s="223">
        <v>0</v>
      </c>
      <c r="D44" s="223">
        <v>0</v>
      </c>
    </row>
    <row r="45" s="213" customFormat="1" ht="21.95" customHeight="1" spans="1:4">
      <c r="A45" s="34" t="s">
        <v>1291</v>
      </c>
      <c r="B45" s="223">
        <v>0</v>
      </c>
      <c r="C45" s="223">
        <v>0</v>
      </c>
      <c r="D45" s="223">
        <v>0</v>
      </c>
    </row>
    <row r="46" s="213" customFormat="1" ht="21.95" customHeight="1" spans="1:4">
      <c r="A46" s="34" t="s">
        <v>1292</v>
      </c>
      <c r="B46" s="223">
        <v>0</v>
      </c>
      <c r="C46" s="223">
        <v>0</v>
      </c>
      <c r="D46" s="223">
        <v>0</v>
      </c>
    </row>
    <row r="47" s="213" customFormat="1" ht="21.95" customHeight="1" spans="1:4">
      <c r="A47" s="221" t="s">
        <v>1293</v>
      </c>
      <c r="B47" s="222">
        <v>0</v>
      </c>
      <c r="C47" s="223">
        <v>0</v>
      </c>
      <c r="D47" s="223">
        <v>0</v>
      </c>
    </row>
    <row r="48" s="213" customFormat="1" ht="21.95" customHeight="1" spans="1:4">
      <c r="A48" s="34" t="s">
        <v>1294</v>
      </c>
      <c r="B48" s="223">
        <v>0</v>
      </c>
      <c r="C48" s="223">
        <v>0</v>
      </c>
      <c r="D48" s="223">
        <v>0</v>
      </c>
    </row>
    <row r="49" s="213" customFormat="1" ht="21.95" customHeight="1" spans="1:4">
      <c r="A49" s="34" t="s">
        <v>1295</v>
      </c>
      <c r="B49" s="223">
        <v>0</v>
      </c>
      <c r="C49" s="223">
        <v>0</v>
      </c>
      <c r="D49" s="223">
        <v>0</v>
      </c>
    </row>
    <row r="50" s="213" customFormat="1" ht="21.95" customHeight="1" spans="1:4">
      <c r="A50" s="221" t="s">
        <v>1296</v>
      </c>
      <c r="B50" s="222">
        <v>46816</v>
      </c>
      <c r="C50" s="222">
        <v>46799</v>
      </c>
      <c r="D50" s="222">
        <v>46799</v>
      </c>
    </row>
    <row r="51" s="213" customFormat="1" ht="21.95" customHeight="1" spans="1:4">
      <c r="A51" s="34" t="s">
        <v>1297</v>
      </c>
      <c r="B51" s="223">
        <v>20928</v>
      </c>
      <c r="C51" s="223">
        <v>20928</v>
      </c>
      <c r="D51" s="223">
        <v>20928</v>
      </c>
    </row>
    <row r="52" s="213" customFormat="1" ht="21.95" customHeight="1" spans="1:4">
      <c r="A52" s="34" t="s">
        <v>1298</v>
      </c>
      <c r="B52" s="223">
        <v>1006</v>
      </c>
      <c r="C52" s="223">
        <v>1006</v>
      </c>
      <c r="D52" s="223">
        <v>1006</v>
      </c>
    </row>
    <row r="53" s="213" customFormat="1" ht="21.95" customHeight="1" spans="1:4">
      <c r="A53" s="34" t="s">
        <v>1299</v>
      </c>
      <c r="B53" s="223">
        <v>6886</v>
      </c>
      <c r="C53" s="223">
        <v>6886</v>
      </c>
      <c r="D53" s="223">
        <v>6886</v>
      </c>
    </row>
    <row r="54" s="213" customFormat="1" ht="21.95" customHeight="1" spans="1:4">
      <c r="A54" s="34" t="s">
        <v>1300</v>
      </c>
      <c r="B54" s="223">
        <v>133</v>
      </c>
      <c r="C54" s="223">
        <v>133</v>
      </c>
      <c r="D54" s="223">
        <v>133</v>
      </c>
    </row>
    <row r="55" s="213" customFormat="1" ht="21.95" customHeight="1" spans="1:4">
      <c r="A55" s="34" t="s">
        <v>1301</v>
      </c>
      <c r="B55" s="223">
        <v>17863</v>
      </c>
      <c r="C55" s="223">
        <v>17846</v>
      </c>
      <c r="D55" s="223">
        <v>17846</v>
      </c>
    </row>
    <row r="56" s="213" customFormat="1" ht="21.95" customHeight="1" spans="1:4">
      <c r="A56" s="221" t="s">
        <v>1302</v>
      </c>
      <c r="B56" s="222">
        <v>0</v>
      </c>
      <c r="C56" s="223">
        <v>0</v>
      </c>
      <c r="D56" s="222">
        <v>0</v>
      </c>
    </row>
    <row r="57" s="213" customFormat="1" ht="21.95" customHeight="1" spans="1:4">
      <c r="A57" s="34" t="s">
        <v>1303</v>
      </c>
      <c r="B57" s="223">
        <v>0</v>
      </c>
      <c r="C57" s="223">
        <v>0</v>
      </c>
      <c r="D57" s="223">
        <v>0</v>
      </c>
    </row>
    <row r="58" s="213" customFormat="1" ht="21.95" customHeight="1" spans="1:4">
      <c r="A58" s="34" t="s">
        <v>1304</v>
      </c>
      <c r="B58" s="223">
        <v>0</v>
      </c>
      <c r="C58" s="223">
        <v>0</v>
      </c>
      <c r="D58" s="223">
        <v>0</v>
      </c>
    </row>
    <row r="59" s="213" customFormat="1" ht="21.95" customHeight="1" spans="1:4">
      <c r="A59" s="221" t="s">
        <v>1305</v>
      </c>
      <c r="B59" s="223">
        <v>0</v>
      </c>
      <c r="C59" s="223">
        <v>0</v>
      </c>
      <c r="D59" s="223">
        <v>0</v>
      </c>
    </row>
    <row r="60" s="213" customFormat="1" ht="21.95" customHeight="1" spans="1:4">
      <c r="A60" s="34" t="s">
        <v>1306</v>
      </c>
      <c r="B60" s="222">
        <v>0</v>
      </c>
      <c r="C60" s="223">
        <v>0</v>
      </c>
      <c r="D60" s="222">
        <v>0</v>
      </c>
    </row>
    <row r="61" s="213" customFormat="1" ht="21.95" customHeight="1" spans="1:4">
      <c r="A61" s="34" t="s">
        <v>1307</v>
      </c>
      <c r="B61" s="223">
        <v>0</v>
      </c>
      <c r="C61" s="223">
        <v>0</v>
      </c>
      <c r="D61" s="223">
        <v>0</v>
      </c>
    </row>
    <row r="62" s="213" customFormat="1" ht="21.95" customHeight="1" spans="1:4">
      <c r="A62" s="34" t="s">
        <v>1308</v>
      </c>
      <c r="B62" s="223">
        <v>0</v>
      </c>
      <c r="C62" s="223">
        <v>0</v>
      </c>
      <c r="D62" s="223">
        <v>0</v>
      </c>
    </row>
    <row r="63" s="213" customFormat="1" ht="21.95" customHeight="1" spans="1:4">
      <c r="A63" s="34" t="s">
        <v>1309</v>
      </c>
      <c r="B63" s="223">
        <v>0</v>
      </c>
      <c r="C63" s="223">
        <v>0</v>
      </c>
      <c r="D63" s="223">
        <v>0</v>
      </c>
    </row>
    <row r="64" s="213" customFormat="1" ht="21.95" customHeight="1" spans="1:4">
      <c r="A64" s="221" t="s">
        <v>1064</v>
      </c>
      <c r="B64" s="223">
        <v>0</v>
      </c>
      <c r="C64" s="223">
        <v>0</v>
      </c>
      <c r="D64" s="223">
        <v>0</v>
      </c>
    </row>
    <row r="65" s="213" customFormat="1" ht="21.95" customHeight="1" spans="1:4">
      <c r="A65" s="34" t="s">
        <v>1310</v>
      </c>
      <c r="B65" s="222">
        <v>0</v>
      </c>
      <c r="C65" s="223">
        <v>0</v>
      </c>
      <c r="D65" s="222">
        <v>0</v>
      </c>
    </row>
    <row r="66" s="213" customFormat="1" ht="21.95" customHeight="1" spans="1:4">
      <c r="A66" s="34" t="s">
        <v>1311</v>
      </c>
      <c r="B66" s="223">
        <v>0</v>
      </c>
      <c r="C66" s="223">
        <v>0</v>
      </c>
      <c r="D66" s="223">
        <v>0</v>
      </c>
    </row>
    <row r="67" s="213" customFormat="1" ht="21.95" customHeight="1" spans="1:4">
      <c r="A67" s="34" t="s">
        <v>1312</v>
      </c>
      <c r="B67" s="223">
        <v>0</v>
      </c>
      <c r="C67" s="223">
        <v>0</v>
      </c>
      <c r="D67" s="223">
        <v>0</v>
      </c>
    </row>
    <row r="68" s="213" customFormat="1" ht="21.95" customHeight="1" spans="1:4">
      <c r="A68" s="34" t="s">
        <v>1313</v>
      </c>
      <c r="B68" s="222">
        <v>0</v>
      </c>
      <c r="C68" s="223">
        <v>0</v>
      </c>
      <c r="D68" s="222">
        <v>0</v>
      </c>
    </row>
    <row r="69" s="213" customFormat="1" ht="21.95" customHeight="1" spans="1:4">
      <c r="A69" s="224" t="s">
        <v>39</v>
      </c>
      <c r="B69" s="222">
        <f>SUM(B5+B10+B36+B50)</f>
        <v>243289</v>
      </c>
      <c r="C69" s="222">
        <f>SUM(C5+C10+C36+C50)</f>
        <v>273211</v>
      </c>
      <c r="D69" s="222">
        <f>SUM(D5+D10+D36+D50)</f>
        <v>273211</v>
      </c>
    </row>
  </sheetData>
  <mergeCells count="1">
    <mergeCell ref="A2:D2"/>
  </mergeCells>
  <printOptions horizontalCentered="1"/>
  <pageMargins left="0.354330708661417" right="0.354330708661417" top="0.669291338582677" bottom="0.62992125984252" header="0.708661417322835" footer="0.551181102362205"/>
  <pageSetup paperSize="9" scale="85" firstPageNumber="126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opLeftCell="C1" workbookViewId="0">
      <selection activeCell="G10" sqref="G10:G13"/>
    </sheetView>
  </sheetViews>
  <sheetFormatPr defaultColWidth="9" defaultRowHeight="14.25" outlineLevelCol="6"/>
  <cols>
    <col min="1" max="1" width="9" style="190" hidden="1" customWidth="1"/>
    <col min="2" max="2" width="4.875" style="191" hidden="1" customWidth="1"/>
    <col min="3" max="3" width="36.375" style="192" customWidth="1"/>
    <col min="4" max="4" width="14" style="193" customWidth="1"/>
    <col min="5" max="7" width="14" style="192" customWidth="1"/>
    <col min="8" max="254" width="9" style="192"/>
    <col min="255" max="256" width="9" style="192" hidden="1" customWidth="1"/>
    <col min="257" max="257" width="51.125" style="192" customWidth="1"/>
    <col min="258" max="260" width="14.75" style="192" customWidth="1"/>
    <col min="261" max="510" width="9" style="192"/>
    <col min="511" max="512" width="9" style="192" hidden="1" customWidth="1"/>
    <col min="513" max="513" width="51.125" style="192" customWidth="1"/>
    <col min="514" max="516" width="14.75" style="192" customWidth="1"/>
    <col min="517" max="766" width="9" style="192"/>
    <col min="767" max="768" width="9" style="192" hidden="1" customWidth="1"/>
    <col min="769" max="769" width="51.125" style="192" customWidth="1"/>
    <col min="770" max="772" width="14.75" style="192" customWidth="1"/>
    <col min="773" max="1022" width="9" style="192"/>
    <col min="1023" max="1024" width="9" style="192" hidden="1" customWidth="1"/>
    <col min="1025" max="1025" width="51.125" style="192" customWidth="1"/>
    <col min="1026" max="1028" width="14.75" style="192" customWidth="1"/>
    <col min="1029" max="1278" width="9" style="192"/>
    <col min="1279" max="1280" width="9" style="192" hidden="1" customWidth="1"/>
    <col min="1281" max="1281" width="51.125" style="192" customWidth="1"/>
    <col min="1282" max="1284" width="14.75" style="192" customWidth="1"/>
    <col min="1285" max="1534" width="9" style="192"/>
    <col min="1535" max="1536" width="9" style="192" hidden="1" customWidth="1"/>
    <col min="1537" max="1537" width="51.125" style="192" customWidth="1"/>
    <col min="1538" max="1540" width="14.75" style="192" customWidth="1"/>
    <col min="1541" max="1790" width="9" style="192"/>
    <col min="1791" max="1792" width="9" style="192" hidden="1" customWidth="1"/>
    <col min="1793" max="1793" width="51.125" style="192" customWidth="1"/>
    <col min="1794" max="1796" width="14.75" style="192" customWidth="1"/>
    <col min="1797" max="2046" width="9" style="192"/>
    <col min="2047" max="2048" width="9" style="192" hidden="1" customWidth="1"/>
    <col min="2049" max="2049" width="51.125" style="192" customWidth="1"/>
    <col min="2050" max="2052" width="14.75" style="192" customWidth="1"/>
    <col min="2053" max="2302" width="9" style="192"/>
    <col min="2303" max="2304" width="9" style="192" hidden="1" customWidth="1"/>
    <col min="2305" max="2305" width="51.125" style="192" customWidth="1"/>
    <col min="2306" max="2308" width="14.75" style="192" customWidth="1"/>
    <col min="2309" max="2558" width="9" style="192"/>
    <col min="2559" max="2560" width="9" style="192" hidden="1" customWidth="1"/>
    <col min="2561" max="2561" width="51.125" style="192" customWidth="1"/>
    <col min="2562" max="2564" width="14.75" style="192" customWidth="1"/>
    <col min="2565" max="2814" width="9" style="192"/>
    <col min="2815" max="2816" width="9" style="192" hidden="1" customWidth="1"/>
    <col min="2817" max="2817" width="51.125" style="192" customWidth="1"/>
    <col min="2818" max="2820" width="14.75" style="192" customWidth="1"/>
    <col min="2821" max="3070" width="9" style="192"/>
    <col min="3071" max="3072" width="9" style="192" hidden="1" customWidth="1"/>
    <col min="3073" max="3073" width="51.125" style="192" customWidth="1"/>
    <col min="3074" max="3076" width="14.75" style="192" customWidth="1"/>
    <col min="3077" max="3326" width="9" style="192"/>
    <col min="3327" max="3328" width="9" style="192" hidden="1" customWidth="1"/>
    <col min="3329" max="3329" width="51.125" style="192" customWidth="1"/>
    <col min="3330" max="3332" width="14.75" style="192" customWidth="1"/>
    <col min="3333" max="3582" width="9" style="192"/>
    <col min="3583" max="3584" width="9" style="192" hidden="1" customWidth="1"/>
    <col min="3585" max="3585" width="51.125" style="192" customWidth="1"/>
    <col min="3586" max="3588" width="14.75" style="192" customWidth="1"/>
    <col min="3589" max="3838" width="9" style="192"/>
    <col min="3839" max="3840" width="9" style="192" hidden="1" customWidth="1"/>
    <col min="3841" max="3841" width="51.125" style="192" customWidth="1"/>
    <col min="3842" max="3844" width="14.75" style="192" customWidth="1"/>
    <col min="3845" max="4094" width="9" style="192"/>
    <col min="4095" max="4096" width="9" style="192" hidden="1" customWidth="1"/>
    <col min="4097" max="4097" width="51.125" style="192" customWidth="1"/>
    <col min="4098" max="4100" width="14.75" style="192" customWidth="1"/>
    <col min="4101" max="4350" width="9" style="192"/>
    <col min="4351" max="4352" width="9" style="192" hidden="1" customWidth="1"/>
    <col min="4353" max="4353" width="51.125" style="192" customWidth="1"/>
    <col min="4354" max="4356" width="14.75" style="192" customWidth="1"/>
    <col min="4357" max="4606" width="9" style="192"/>
    <col min="4607" max="4608" width="9" style="192" hidden="1" customWidth="1"/>
    <col min="4609" max="4609" width="51.125" style="192" customWidth="1"/>
    <col min="4610" max="4612" width="14.75" style="192" customWidth="1"/>
    <col min="4613" max="4862" width="9" style="192"/>
    <col min="4863" max="4864" width="9" style="192" hidden="1" customWidth="1"/>
    <col min="4865" max="4865" width="51.125" style="192" customWidth="1"/>
    <col min="4866" max="4868" width="14.75" style="192" customWidth="1"/>
    <col min="4869" max="5118" width="9" style="192"/>
    <col min="5119" max="5120" width="9" style="192" hidden="1" customWidth="1"/>
    <col min="5121" max="5121" width="51.125" style="192" customWidth="1"/>
    <col min="5122" max="5124" width="14.75" style="192" customWidth="1"/>
    <col min="5125" max="5374" width="9" style="192"/>
    <col min="5375" max="5376" width="9" style="192" hidden="1" customWidth="1"/>
    <col min="5377" max="5377" width="51.125" style="192" customWidth="1"/>
    <col min="5378" max="5380" width="14.75" style="192" customWidth="1"/>
    <col min="5381" max="5630" width="9" style="192"/>
    <col min="5631" max="5632" width="9" style="192" hidden="1" customWidth="1"/>
    <col min="5633" max="5633" width="51.125" style="192" customWidth="1"/>
    <col min="5634" max="5636" width="14.75" style="192" customWidth="1"/>
    <col min="5637" max="5886" width="9" style="192"/>
    <col min="5887" max="5888" width="9" style="192" hidden="1" customWidth="1"/>
    <col min="5889" max="5889" width="51.125" style="192" customWidth="1"/>
    <col min="5890" max="5892" width="14.75" style="192" customWidth="1"/>
    <col min="5893" max="6142" width="9" style="192"/>
    <col min="6143" max="6144" width="9" style="192" hidden="1" customWidth="1"/>
    <col min="6145" max="6145" width="51.125" style="192" customWidth="1"/>
    <col min="6146" max="6148" width="14.75" style="192" customWidth="1"/>
    <col min="6149" max="6398" width="9" style="192"/>
    <col min="6399" max="6400" width="9" style="192" hidden="1" customWidth="1"/>
    <col min="6401" max="6401" width="51.125" style="192" customWidth="1"/>
    <col min="6402" max="6404" width="14.75" style="192" customWidth="1"/>
    <col min="6405" max="6654" width="9" style="192"/>
    <col min="6655" max="6656" width="9" style="192" hidden="1" customWidth="1"/>
    <col min="6657" max="6657" width="51.125" style="192" customWidth="1"/>
    <col min="6658" max="6660" width="14.75" style="192" customWidth="1"/>
    <col min="6661" max="6910" width="9" style="192"/>
    <col min="6911" max="6912" width="9" style="192" hidden="1" customWidth="1"/>
    <col min="6913" max="6913" width="51.125" style="192" customWidth="1"/>
    <col min="6914" max="6916" width="14.75" style="192" customWidth="1"/>
    <col min="6917" max="7166" width="9" style="192"/>
    <col min="7167" max="7168" width="9" style="192" hidden="1" customWidth="1"/>
    <col min="7169" max="7169" width="51.125" style="192" customWidth="1"/>
    <col min="7170" max="7172" width="14.75" style="192" customWidth="1"/>
    <col min="7173" max="7422" width="9" style="192"/>
    <col min="7423" max="7424" width="9" style="192" hidden="1" customWidth="1"/>
    <col min="7425" max="7425" width="51.125" style="192" customWidth="1"/>
    <col min="7426" max="7428" width="14.75" style="192" customWidth="1"/>
    <col min="7429" max="7678" width="9" style="192"/>
    <col min="7679" max="7680" width="9" style="192" hidden="1" customWidth="1"/>
    <col min="7681" max="7681" width="51.125" style="192" customWidth="1"/>
    <col min="7682" max="7684" width="14.75" style="192" customWidth="1"/>
    <col min="7685" max="7934" width="9" style="192"/>
    <col min="7935" max="7936" width="9" style="192" hidden="1" customWidth="1"/>
    <col min="7937" max="7937" width="51.125" style="192" customWidth="1"/>
    <col min="7938" max="7940" width="14.75" style="192" customWidth="1"/>
    <col min="7941" max="8190" width="9" style="192"/>
    <col min="8191" max="8192" width="9" style="192" hidden="1" customWidth="1"/>
    <col min="8193" max="8193" width="51.125" style="192" customWidth="1"/>
    <col min="8194" max="8196" width="14.75" style="192" customWidth="1"/>
    <col min="8197" max="8446" width="9" style="192"/>
    <col min="8447" max="8448" width="9" style="192" hidden="1" customWidth="1"/>
    <col min="8449" max="8449" width="51.125" style="192" customWidth="1"/>
    <col min="8450" max="8452" width="14.75" style="192" customWidth="1"/>
    <col min="8453" max="8702" width="9" style="192"/>
    <col min="8703" max="8704" width="9" style="192" hidden="1" customWidth="1"/>
    <col min="8705" max="8705" width="51.125" style="192" customWidth="1"/>
    <col min="8706" max="8708" width="14.75" style="192" customWidth="1"/>
    <col min="8709" max="8958" width="9" style="192"/>
    <col min="8959" max="8960" width="9" style="192" hidden="1" customWidth="1"/>
    <col min="8961" max="8961" width="51.125" style="192" customWidth="1"/>
    <col min="8962" max="8964" width="14.75" style="192" customWidth="1"/>
    <col min="8965" max="9214" width="9" style="192"/>
    <col min="9215" max="9216" width="9" style="192" hidden="1" customWidth="1"/>
    <col min="9217" max="9217" width="51.125" style="192" customWidth="1"/>
    <col min="9218" max="9220" width="14.75" style="192" customWidth="1"/>
    <col min="9221" max="9470" width="9" style="192"/>
    <col min="9471" max="9472" width="9" style="192" hidden="1" customWidth="1"/>
    <col min="9473" max="9473" width="51.125" style="192" customWidth="1"/>
    <col min="9474" max="9476" width="14.75" style="192" customWidth="1"/>
    <col min="9477" max="9726" width="9" style="192"/>
    <col min="9727" max="9728" width="9" style="192" hidden="1" customWidth="1"/>
    <col min="9729" max="9729" width="51.125" style="192" customWidth="1"/>
    <col min="9730" max="9732" width="14.75" style="192" customWidth="1"/>
    <col min="9733" max="9982" width="9" style="192"/>
    <col min="9983" max="9984" width="9" style="192" hidden="1" customWidth="1"/>
    <col min="9985" max="9985" width="51.125" style="192" customWidth="1"/>
    <col min="9986" max="9988" width="14.75" style="192" customWidth="1"/>
    <col min="9989" max="10238" width="9" style="192"/>
    <col min="10239" max="10240" width="9" style="192" hidden="1" customWidth="1"/>
    <col min="10241" max="10241" width="51.125" style="192" customWidth="1"/>
    <col min="10242" max="10244" width="14.75" style="192" customWidth="1"/>
    <col min="10245" max="10494" width="9" style="192"/>
    <col min="10495" max="10496" width="9" style="192" hidden="1" customWidth="1"/>
    <col min="10497" max="10497" width="51.125" style="192" customWidth="1"/>
    <col min="10498" max="10500" width="14.75" style="192" customWidth="1"/>
    <col min="10501" max="10750" width="9" style="192"/>
    <col min="10751" max="10752" width="9" style="192" hidden="1" customWidth="1"/>
    <col min="10753" max="10753" width="51.125" style="192" customWidth="1"/>
    <col min="10754" max="10756" width="14.75" style="192" customWidth="1"/>
    <col min="10757" max="11006" width="9" style="192"/>
    <col min="11007" max="11008" width="9" style="192" hidden="1" customWidth="1"/>
    <col min="11009" max="11009" width="51.125" style="192" customWidth="1"/>
    <col min="11010" max="11012" width="14.75" style="192" customWidth="1"/>
    <col min="11013" max="11262" width="9" style="192"/>
    <col min="11263" max="11264" width="9" style="192" hidden="1" customWidth="1"/>
    <col min="11265" max="11265" width="51.125" style="192" customWidth="1"/>
    <col min="11266" max="11268" width="14.75" style="192" customWidth="1"/>
    <col min="11269" max="11518" width="9" style="192"/>
    <col min="11519" max="11520" width="9" style="192" hidden="1" customWidth="1"/>
    <col min="11521" max="11521" width="51.125" style="192" customWidth="1"/>
    <col min="11522" max="11524" width="14.75" style="192" customWidth="1"/>
    <col min="11525" max="11774" width="9" style="192"/>
    <col min="11775" max="11776" width="9" style="192" hidden="1" customWidth="1"/>
    <col min="11777" max="11777" width="51.125" style="192" customWidth="1"/>
    <col min="11778" max="11780" width="14.75" style="192" customWidth="1"/>
    <col min="11781" max="12030" width="9" style="192"/>
    <col min="12031" max="12032" width="9" style="192" hidden="1" customWidth="1"/>
    <col min="12033" max="12033" width="51.125" style="192" customWidth="1"/>
    <col min="12034" max="12036" width="14.75" style="192" customWidth="1"/>
    <col min="12037" max="12286" width="9" style="192"/>
    <col min="12287" max="12288" width="9" style="192" hidden="1" customWidth="1"/>
    <col min="12289" max="12289" width="51.125" style="192" customWidth="1"/>
    <col min="12290" max="12292" width="14.75" style="192" customWidth="1"/>
    <col min="12293" max="12542" width="9" style="192"/>
    <col min="12543" max="12544" width="9" style="192" hidden="1" customWidth="1"/>
    <col min="12545" max="12545" width="51.125" style="192" customWidth="1"/>
    <col min="12546" max="12548" width="14.75" style="192" customWidth="1"/>
    <col min="12549" max="12798" width="9" style="192"/>
    <col min="12799" max="12800" width="9" style="192" hidden="1" customWidth="1"/>
    <col min="12801" max="12801" width="51.125" style="192" customWidth="1"/>
    <col min="12802" max="12804" width="14.75" style="192" customWidth="1"/>
    <col min="12805" max="13054" width="9" style="192"/>
    <col min="13055" max="13056" width="9" style="192" hidden="1" customWidth="1"/>
    <col min="13057" max="13057" width="51.125" style="192" customWidth="1"/>
    <col min="13058" max="13060" width="14.75" style="192" customWidth="1"/>
    <col min="13061" max="13310" width="9" style="192"/>
    <col min="13311" max="13312" width="9" style="192" hidden="1" customWidth="1"/>
    <col min="13313" max="13313" width="51.125" style="192" customWidth="1"/>
    <col min="13314" max="13316" width="14.75" style="192" customWidth="1"/>
    <col min="13317" max="13566" width="9" style="192"/>
    <col min="13567" max="13568" width="9" style="192" hidden="1" customWidth="1"/>
    <col min="13569" max="13569" width="51.125" style="192" customWidth="1"/>
    <col min="13570" max="13572" width="14.75" style="192" customWidth="1"/>
    <col min="13573" max="13822" width="9" style="192"/>
    <col min="13823" max="13824" width="9" style="192" hidden="1" customWidth="1"/>
    <col min="13825" max="13825" width="51.125" style="192" customWidth="1"/>
    <col min="13826" max="13828" width="14.75" style="192" customWidth="1"/>
    <col min="13829" max="14078" width="9" style="192"/>
    <col min="14079" max="14080" width="9" style="192" hidden="1" customWidth="1"/>
    <col min="14081" max="14081" width="51.125" style="192" customWidth="1"/>
    <col min="14082" max="14084" width="14.75" style="192" customWidth="1"/>
    <col min="14085" max="14334" width="9" style="192"/>
    <col min="14335" max="14336" width="9" style="192" hidden="1" customWidth="1"/>
    <col min="14337" max="14337" width="51.125" style="192" customWidth="1"/>
    <col min="14338" max="14340" width="14.75" style="192" customWidth="1"/>
    <col min="14341" max="14590" width="9" style="192"/>
    <col min="14591" max="14592" width="9" style="192" hidden="1" customWidth="1"/>
    <col min="14593" max="14593" width="51.125" style="192" customWidth="1"/>
    <col min="14594" max="14596" width="14.75" style="192" customWidth="1"/>
    <col min="14597" max="14846" width="9" style="192"/>
    <col min="14847" max="14848" width="9" style="192" hidden="1" customWidth="1"/>
    <col min="14849" max="14849" width="51.125" style="192" customWidth="1"/>
    <col min="14850" max="14852" width="14.75" style="192" customWidth="1"/>
    <col min="14853" max="15102" width="9" style="192"/>
    <col min="15103" max="15104" width="9" style="192" hidden="1" customWidth="1"/>
    <col min="15105" max="15105" width="51.125" style="192" customWidth="1"/>
    <col min="15106" max="15108" width="14.75" style="192" customWidth="1"/>
    <col min="15109" max="15358" width="9" style="192"/>
    <col min="15359" max="15360" width="9" style="192" hidden="1" customWidth="1"/>
    <col min="15361" max="15361" width="51.125" style="192" customWidth="1"/>
    <col min="15362" max="15364" width="14.75" style="192" customWidth="1"/>
    <col min="15365" max="15614" width="9" style="192"/>
    <col min="15615" max="15616" width="9" style="192" hidden="1" customWidth="1"/>
    <col min="15617" max="15617" width="51.125" style="192" customWidth="1"/>
    <col min="15618" max="15620" width="14.75" style="192" customWidth="1"/>
    <col min="15621" max="15870" width="9" style="192"/>
    <col min="15871" max="15872" width="9" style="192" hidden="1" customWidth="1"/>
    <col min="15873" max="15873" width="51.125" style="192" customWidth="1"/>
    <col min="15874" max="15876" width="14.75" style="192" customWidth="1"/>
    <col min="15877" max="16126" width="9" style="192"/>
    <col min="16127" max="16128" width="9" style="192" hidden="1" customWidth="1"/>
    <col min="16129" max="16129" width="51.125" style="192" customWidth="1"/>
    <col min="16130" max="16132" width="14.75" style="192" customWidth="1"/>
    <col min="16133" max="16384" width="9" style="192"/>
  </cols>
  <sheetData>
    <row r="1" s="188" customFormat="1" ht="29.25" customHeight="1" spans="1:4">
      <c r="A1" s="194"/>
      <c r="B1" s="195"/>
      <c r="C1" s="196" t="s">
        <v>1316</v>
      </c>
      <c r="D1" s="194"/>
    </row>
    <row r="2" s="188" customFormat="1" ht="27" customHeight="1" spans="1:7">
      <c r="A2" s="194"/>
      <c r="B2" s="197" t="s">
        <v>1317</v>
      </c>
      <c r="C2" s="197"/>
      <c r="D2" s="197"/>
      <c r="E2" s="197"/>
      <c r="F2" s="197"/>
      <c r="G2" s="197"/>
    </row>
    <row r="3" s="188" customFormat="1" ht="18.75" customHeight="1" spans="1:7">
      <c r="A3" s="194"/>
      <c r="B3" s="198"/>
      <c r="C3" s="198"/>
      <c r="D3" s="199"/>
      <c r="G3" s="200" t="s">
        <v>2</v>
      </c>
    </row>
    <row r="4" s="189" customFormat="1" ht="22.5" customHeight="1" spans="1:7">
      <c r="A4" s="201"/>
      <c r="B4" s="202"/>
      <c r="C4" s="203" t="s">
        <v>1318</v>
      </c>
      <c r="D4" s="204" t="s">
        <v>4</v>
      </c>
      <c r="E4" s="204" t="s">
        <v>5</v>
      </c>
      <c r="F4" s="204" t="s">
        <v>6</v>
      </c>
      <c r="G4" s="36" t="s">
        <v>7</v>
      </c>
    </row>
    <row r="5" s="189" customFormat="1" ht="22.5" customHeight="1" spans="1:7">
      <c r="A5" s="201"/>
      <c r="B5" s="202"/>
      <c r="C5" s="205" t="s">
        <v>40</v>
      </c>
      <c r="D5" s="206"/>
      <c r="E5" s="206"/>
      <c r="F5" s="206"/>
      <c r="G5" s="207"/>
    </row>
    <row r="6" s="189" customFormat="1" ht="22.5" customHeight="1" spans="1:7">
      <c r="A6" s="201"/>
      <c r="B6" s="202"/>
      <c r="C6" s="208" t="s">
        <v>1319</v>
      </c>
      <c r="D6" s="206"/>
      <c r="E6" s="206"/>
      <c r="F6" s="206"/>
      <c r="G6" s="207"/>
    </row>
    <row r="7" s="189" customFormat="1" ht="22.5" customHeight="1" spans="1:7">
      <c r="A7" s="201"/>
      <c r="B7" s="202"/>
      <c r="C7" s="205" t="s">
        <v>1320</v>
      </c>
      <c r="D7" s="206"/>
      <c r="E7" s="206">
        <v>270</v>
      </c>
      <c r="F7" s="206">
        <v>270</v>
      </c>
      <c r="G7" s="207">
        <f t="shared" ref="G7:G13" si="0">F7/E7*100</f>
        <v>100</v>
      </c>
    </row>
    <row r="8" s="189" customFormat="1" ht="22.5" customHeight="1" spans="1:7">
      <c r="A8" s="201"/>
      <c r="B8" s="202"/>
      <c r="C8" s="205" t="s">
        <v>1321</v>
      </c>
      <c r="D8" s="206"/>
      <c r="E8" s="206"/>
      <c r="F8" s="206"/>
      <c r="G8" s="207"/>
    </row>
    <row r="9" s="189" customFormat="1" ht="22.5" customHeight="1" spans="1:7">
      <c r="A9" s="201"/>
      <c r="B9" s="202"/>
      <c r="C9" s="205" t="s">
        <v>1322</v>
      </c>
      <c r="D9" s="206"/>
      <c r="E9" s="206"/>
      <c r="F9" s="206"/>
      <c r="G9" s="207"/>
    </row>
    <row r="10" s="189" customFormat="1" ht="22.5" customHeight="1" spans="1:7">
      <c r="A10" s="201"/>
      <c r="B10" s="202"/>
      <c r="C10" s="205" t="s">
        <v>1323</v>
      </c>
      <c r="D10" s="206"/>
      <c r="E10" s="206">
        <v>1100</v>
      </c>
      <c r="F10" s="206">
        <v>1100</v>
      </c>
      <c r="G10" s="207">
        <f t="shared" si="0"/>
        <v>100</v>
      </c>
    </row>
    <row r="11" s="189" customFormat="1" ht="22.5" customHeight="1" spans="1:7">
      <c r="A11" s="201"/>
      <c r="B11" s="202"/>
      <c r="C11" s="205" t="s">
        <v>1324</v>
      </c>
      <c r="D11" s="206"/>
      <c r="E11" s="206">
        <v>3295</v>
      </c>
      <c r="F11" s="206">
        <v>3295</v>
      </c>
      <c r="G11" s="207">
        <f t="shared" si="0"/>
        <v>100</v>
      </c>
    </row>
    <row r="12" s="189" customFormat="1" ht="22.5" customHeight="1" spans="1:7">
      <c r="A12" s="201"/>
      <c r="B12" s="202"/>
      <c r="C12" s="205" t="s">
        <v>1325</v>
      </c>
      <c r="D12" s="206"/>
      <c r="E12" s="206">
        <v>910</v>
      </c>
      <c r="F12" s="206">
        <v>910</v>
      </c>
      <c r="G12" s="207">
        <f t="shared" si="0"/>
        <v>100</v>
      </c>
    </row>
    <row r="13" s="189" customFormat="1" ht="22.5" customHeight="1" spans="1:7">
      <c r="A13" s="201"/>
      <c r="B13" s="202"/>
      <c r="C13" s="205" t="s">
        <v>1326</v>
      </c>
      <c r="D13" s="206"/>
      <c r="E13" s="206">
        <v>10077</v>
      </c>
      <c r="F13" s="206">
        <v>10077</v>
      </c>
      <c r="G13" s="207">
        <f t="shared" si="0"/>
        <v>100</v>
      </c>
    </row>
    <row r="14" s="189" customFormat="1" ht="22.5" customHeight="1" spans="1:7">
      <c r="A14" s="201"/>
      <c r="B14" s="202"/>
      <c r="C14" s="205" t="s">
        <v>1327</v>
      </c>
      <c r="D14" s="206"/>
      <c r="E14" s="206"/>
      <c r="F14" s="206"/>
      <c r="G14" s="207"/>
    </row>
    <row r="15" s="189" customFormat="1" ht="22.5" customHeight="1" spans="1:7">
      <c r="A15" s="201"/>
      <c r="B15" s="202"/>
      <c r="C15" s="205" t="s">
        <v>1328</v>
      </c>
      <c r="D15" s="206"/>
      <c r="E15" s="206">
        <v>9500</v>
      </c>
      <c r="F15" s="206">
        <v>9500</v>
      </c>
      <c r="G15" s="207">
        <v>100</v>
      </c>
    </row>
    <row r="16" s="189" customFormat="1" ht="22.5" customHeight="1" spans="1:7">
      <c r="A16" s="201"/>
      <c r="B16" s="202"/>
      <c r="C16" s="205" t="s">
        <v>1329</v>
      </c>
      <c r="D16" s="206"/>
      <c r="E16" s="206">
        <v>200</v>
      </c>
      <c r="F16" s="206">
        <v>200</v>
      </c>
      <c r="G16" s="207">
        <v>100</v>
      </c>
    </row>
    <row r="17" s="189" customFormat="1" ht="22.5" customHeight="1" spans="1:7">
      <c r="A17" s="201"/>
      <c r="B17" s="202"/>
      <c r="C17" s="205" t="s">
        <v>1313</v>
      </c>
      <c r="D17" s="206"/>
      <c r="E17" s="206">
        <v>1810</v>
      </c>
      <c r="F17" s="206">
        <v>1810</v>
      </c>
      <c r="G17" s="207">
        <v>100</v>
      </c>
    </row>
    <row r="18" s="189" customFormat="1" ht="22.5" customHeight="1" spans="1:7">
      <c r="A18" s="201"/>
      <c r="B18" s="202"/>
      <c r="C18" s="209" t="s">
        <v>1330</v>
      </c>
      <c r="D18" s="206"/>
      <c r="E18" s="210">
        <v>27162</v>
      </c>
      <c r="F18" s="210">
        <v>27162</v>
      </c>
      <c r="G18" s="211">
        <v>100</v>
      </c>
    </row>
  </sheetData>
  <mergeCells count="2">
    <mergeCell ref="B2:G2"/>
    <mergeCell ref="B3:C3"/>
  </mergeCells>
  <printOptions horizontalCentered="1"/>
  <pageMargins left="0.551181102362205" right="0.551181102362205" top="0.61" bottom="0.393700787401575" header="1.08" footer="0.15748031496063"/>
  <pageSetup paperSize="9" firstPageNumber="126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workbookViewId="0">
      <selection activeCell="F11" sqref="F11"/>
    </sheetView>
  </sheetViews>
  <sheetFormatPr defaultColWidth="43.875" defaultRowHeight="14.25" outlineLevelCol="5"/>
  <cols>
    <col min="1" max="1" width="45.5" style="176" customWidth="1"/>
    <col min="2" max="2" width="12.125" style="176" customWidth="1"/>
    <col min="3" max="3" width="12.375" style="176" customWidth="1"/>
    <col min="4" max="6" width="11" style="176" customWidth="1"/>
    <col min="7" max="16384" width="43.875" style="176"/>
  </cols>
  <sheetData>
    <row r="1" s="14" customFormat="1" ht="27" customHeight="1" spans="1:2">
      <c r="A1" s="16" t="s">
        <v>1331</v>
      </c>
      <c r="B1" s="18"/>
    </row>
    <row r="2" ht="45.6" customHeight="1" spans="1:6">
      <c r="A2" s="150" t="s">
        <v>1332</v>
      </c>
      <c r="B2" s="150"/>
      <c r="C2" s="150"/>
      <c r="D2" s="150"/>
      <c r="E2" s="150"/>
      <c r="F2" s="150"/>
    </row>
    <row r="3" s="175" customFormat="1" ht="35.25" customHeight="1" spans="2:6">
      <c r="B3" s="177"/>
      <c r="E3" s="178" t="s">
        <v>2</v>
      </c>
      <c r="F3" s="178"/>
    </row>
    <row r="4" s="175" customFormat="1" ht="42.75" customHeight="1" spans="1:6">
      <c r="A4" s="179" t="s">
        <v>1333</v>
      </c>
      <c r="B4" s="52" t="s">
        <v>4</v>
      </c>
      <c r="C4" s="52" t="s">
        <v>5</v>
      </c>
      <c r="D4" s="52" t="s">
        <v>6</v>
      </c>
      <c r="E4" s="36" t="s">
        <v>7</v>
      </c>
      <c r="F4" s="36" t="s">
        <v>8</v>
      </c>
    </row>
    <row r="5" s="175" customFormat="1" ht="42.75" customHeight="1" spans="1:6">
      <c r="A5" s="180" t="s">
        <v>1334</v>
      </c>
      <c r="B5" s="181">
        <v>3060</v>
      </c>
      <c r="C5" s="181">
        <v>3060</v>
      </c>
      <c r="D5" s="181">
        <v>4284</v>
      </c>
      <c r="E5" s="182">
        <f>D5/C5*100</f>
        <v>140</v>
      </c>
      <c r="F5" s="183">
        <v>48</v>
      </c>
    </row>
    <row r="6" s="175" customFormat="1" ht="42.75" customHeight="1" spans="1:6">
      <c r="A6" s="180" t="s">
        <v>1335</v>
      </c>
      <c r="B6" s="181">
        <v>220</v>
      </c>
      <c r="C6" s="181">
        <v>220</v>
      </c>
      <c r="D6" s="181">
        <v>42</v>
      </c>
      <c r="E6" s="182">
        <f>D6/C6*100</f>
        <v>19.1</v>
      </c>
      <c r="F6" s="183">
        <v>-51.2</v>
      </c>
    </row>
    <row r="7" s="175" customFormat="1" ht="42.75" customHeight="1" spans="1:6">
      <c r="A7" s="180" t="s">
        <v>1336</v>
      </c>
      <c r="B7" s="181">
        <v>104620</v>
      </c>
      <c r="C7" s="181">
        <v>124620</v>
      </c>
      <c r="D7" s="181">
        <v>121782</v>
      </c>
      <c r="E7" s="182">
        <f>D7/C7*100</f>
        <v>97.7</v>
      </c>
      <c r="F7" s="183">
        <v>32</v>
      </c>
    </row>
    <row r="8" s="175" customFormat="1" ht="42.75" customHeight="1" spans="1:6">
      <c r="A8" s="180" t="s">
        <v>1337</v>
      </c>
      <c r="B8" s="181">
        <v>1100</v>
      </c>
      <c r="C8" s="181">
        <v>1100</v>
      </c>
      <c r="D8" s="181">
        <v>2681</v>
      </c>
      <c r="E8" s="182">
        <f>D8/C8*100</f>
        <v>243.7</v>
      </c>
      <c r="F8" s="183">
        <v>102.6</v>
      </c>
    </row>
    <row r="9" s="175" customFormat="1" ht="42.75" customHeight="1" spans="1:6">
      <c r="A9" s="180" t="s">
        <v>1338</v>
      </c>
      <c r="B9" s="181">
        <v>1000</v>
      </c>
      <c r="C9" s="181">
        <v>1000</v>
      </c>
      <c r="D9" s="181">
        <v>949</v>
      </c>
      <c r="E9" s="182">
        <f>D9/C9*100</f>
        <v>94.9</v>
      </c>
      <c r="F9" s="183">
        <v>24.1</v>
      </c>
    </row>
    <row r="10" s="175" customFormat="1" ht="42.75" customHeight="1" spans="1:6">
      <c r="A10" s="180" t="s">
        <v>1339</v>
      </c>
      <c r="B10" s="181">
        <v>10000</v>
      </c>
      <c r="C10" s="181">
        <v>10000</v>
      </c>
      <c r="D10" s="181">
        <v>10275</v>
      </c>
      <c r="E10" s="182">
        <v>102.8</v>
      </c>
      <c r="F10" s="183">
        <v>23.8</v>
      </c>
    </row>
    <row r="11" s="175" customFormat="1" ht="42.75" customHeight="1" spans="1:6">
      <c r="A11" s="184" t="s">
        <v>1340</v>
      </c>
      <c r="B11" s="185">
        <f>SUM(B5:B10)</f>
        <v>120000</v>
      </c>
      <c r="C11" s="185">
        <f>SUM(C5:C10)</f>
        <v>140000</v>
      </c>
      <c r="D11" s="185">
        <f>SUM(D5:D10)</f>
        <v>140013</v>
      </c>
      <c r="E11" s="186">
        <f>D11/C11*100</f>
        <v>100</v>
      </c>
      <c r="F11" s="187">
        <v>38.9</v>
      </c>
    </row>
  </sheetData>
  <mergeCells count="2">
    <mergeCell ref="A2:F2"/>
    <mergeCell ref="E3:F3"/>
  </mergeCells>
  <printOptions horizontalCentered="1"/>
  <pageMargins left="0.551181102362205" right="0.551181102362205" top="0.275590551181102" bottom="0.393700787401575" header="0.590551181102362" footer="0.15748031496063"/>
  <pageSetup paperSize="9" scale="90" firstPageNumber="126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showZeros="0" topLeftCell="A10" workbookViewId="0">
      <selection activeCell="D26" sqref="D26"/>
    </sheetView>
  </sheetViews>
  <sheetFormatPr defaultColWidth="50.75" defaultRowHeight="14.25" outlineLevelCol="5"/>
  <cols>
    <col min="1" max="1" width="62.625" style="147" customWidth="1"/>
    <col min="2" max="5" width="14.25" style="147" customWidth="1"/>
    <col min="6" max="16384" width="50.75" style="147"/>
  </cols>
  <sheetData>
    <row r="1" ht="25.5" customHeight="1" spans="1:2">
      <c r="A1" s="148" t="s">
        <v>1341</v>
      </c>
      <c r="B1" s="149"/>
    </row>
    <row r="2" ht="36.6" customHeight="1" spans="1:5">
      <c r="A2" s="150" t="s">
        <v>1342</v>
      </c>
      <c r="B2" s="150"/>
      <c r="C2" s="150"/>
      <c r="D2" s="150"/>
      <c r="E2" s="150"/>
    </row>
    <row r="3" ht="21.75" customHeight="1" spans="1:5">
      <c r="A3" s="151"/>
      <c r="B3" s="152"/>
      <c r="D3" s="120" t="s">
        <v>2</v>
      </c>
      <c r="E3" s="120"/>
    </row>
    <row r="4" ht="24.95" customHeight="1" spans="1:5">
      <c r="A4" s="153" t="s">
        <v>1333</v>
      </c>
      <c r="B4" s="52" t="s">
        <v>4</v>
      </c>
      <c r="C4" s="52" t="s">
        <v>5</v>
      </c>
      <c r="D4" s="52" t="s">
        <v>6</v>
      </c>
      <c r="E4" s="36" t="s">
        <v>7</v>
      </c>
    </row>
    <row r="5" ht="24.95" customHeight="1" spans="1:5">
      <c r="A5" s="154" t="s">
        <v>1343</v>
      </c>
      <c r="B5" s="155">
        <v>0</v>
      </c>
      <c r="C5" s="156">
        <f>C6+C7</f>
        <v>25</v>
      </c>
      <c r="D5" s="156">
        <f>D6+D7</f>
        <v>21</v>
      </c>
      <c r="E5" s="157">
        <v>84</v>
      </c>
    </row>
    <row r="6" ht="24.95" customHeight="1" spans="1:5">
      <c r="A6" s="158" t="s">
        <v>1344</v>
      </c>
      <c r="B6" s="155"/>
      <c r="C6" s="155">
        <v>4</v>
      </c>
      <c r="D6" s="155"/>
      <c r="E6" s="159">
        <v>0</v>
      </c>
    </row>
    <row r="7" ht="24.95" customHeight="1" spans="1:5">
      <c r="A7" s="158" t="s">
        <v>1345</v>
      </c>
      <c r="B7" s="155"/>
      <c r="C7" s="155">
        <v>21</v>
      </c>
      <c r="D7" s="155">
        <v>21</v>
      </c>
      <c r="E7" s="159">
        <v>100</v>
      </c>
    </row>
    <row r="8" ht="24.95" customHeight="1" spans="1:5">
      <c r="A8" s="160" t="s">
        <v>1346</v>
      </c>
      <c r="B8" s="156">
        <v>672</v>
      </c>
      <c r="C8" s="156">
        <f>SUM(C9:C9)</f>
        <v>672</v>
      </c>
      <c r="D8" s="156">
        <f>SUM(D9:D9)</f>
        <v>672</v>
      </c>
      <c r="E8" s="157">
        <v>100</v>
      </c>
    </row>
    <row r="9" ht="24.95" customHeight="1" spans="1:5">
      <c r="A9" s="161" t="s">
        <v>1347</v>
      </c>
      <c r="B9" s="155">
        <v>672</v>
      </c>
      <c r="C9" s="155">
        <v>672</v>
      </c>
      <c r="D9" s="155">
        <v>672</v>
      </c>
      <c r="E9" s="159">
        <v>100</v>
      </c>
    </row>
    <row r="10" s="146" customFormat="1" ht="24.95" customHeight="1" spans="1:5">
      <c r="A10" s="162" t="s">
        <v>1348</v>
      </c>
      <c r="B10" s="163">
        <v>79168</v>
      </c>
      <c r="C10" s="163">
        <f>SUM(C11:C16)</f>
        <v>116156</v>
      </c>
      <c r="D10" s="163">
        <f>SUM(D11:D16)</f>
        <v>116157</v>
      </c>
      <c r="E10" s="164">
        <f>D10/C10*100</f>
        <v>100</v>
      </c>
    </row>
    <row r="11" ht="24.95" customHeight="1" spans="1:6">
      <c r="A11" s="165" t="s">
        <v>1349</v>
      </c>
      <c r="B11" s="155">
        <v>73788</v>
      </c>
      <c r="C11" s="155">
        <v>105023</v>
      </c>
      <c r="D11" s="155">
        <v>105011</v>
      </c>
      <c r="E11" s="159">
        <f>D11/C11*100</f>
        <v>100</v>
      </c>
      <c r="F11" s="166"/>
    </row>
    <row r="12" ht="24.95" customHeight="1" spans="1:5">
      <c r="A12" s="165" t="s">
        <v>1350</v>
      </c>
      <c r="B12" s="155">
        <v>3060</v>
      </c>
      <c r="C12" s="155">
        <v>4284</v>
      </c>
      <c r="D12" s="155">
        <v>4284</v>
      </c>
      <c r="E12" s="159">
        <f>D12/C12*100</f>
        <v>100</v>
      </c>
    </row>
    <row r="13" ht="24.95" customHeight="1" spans="1:5">
      <c r="A13" s="165" t="s">
        <v>1351</v>
      </c>
      <c r="B13" s="155">
        <v>220</v>
      </c>
      <c r="C13" s="155">
        <v>42</v>
      </c>
      <c r="D13" s="155">
        <v>42</v>
      </c>
      <c r="E13" s="159">
        <v>100</v>
      </c>
    </row>
    <row r="14" ht="24.95" customHeight="1" spans="1:5">
      <c r="A14" s="165" t="s">
        <v>1352</v>
      </c>
      <c r="B14" s="155">
        <v>1100</v>
      </c>
      <c r="C14" s="155">
        <v>2681</v>
      </c>
      <c r="D14" s="155">
        <v>2681</v>
      </c>
      <c r="E14" s="159">
        <v>100</v>
      </c>
    </row>
    <row r="15" ht="24.95" customHeight="1" spans="1:5">
      <c r="A15" s="165" t="s">
        <v>1353</v>
      </c>
      <c r="B15" s="155">
        <v>1000</v>
      </c>
      <c r="C15" s="155">
        <v>936</v>
      </c>
      <c r="D15" s="155">
        <v>949</v>
      </c>
      <c r="E15" s="159">
        <v>100</v>
      </c>
    </row>
    <row r="16" ht="24.95" customHeight="1" spans="1:5">
      <c r="A16" s="165" t="s">
        <v>1354</v>
      </c>
      <c r="B16" s="155"/>
      <c r="C16" s="155">
        <v>3190</v>
      </c>
      <c r="D16" s="155">
        <v>3190</v>
      </c>
      <c r="E16" s="159">
        <v>100</v>
      </c>
    </row>
    <row r="17" ht="24.95" customHeight="1" spans="1:5">
      <c r="A17" s="162" t="s">
        <v>1355</v>
      </c>
      <c r="B17" s="155">
        <v>0</v>
      </c>
      <c r="C17" s="156">
        <f>SUM(C18:C19)</f>
        <v>95</v>
      </c>
      <c r="D17" s="156">
        <f>SUM(D18:D19)</f>
        <v>95</v>
      </c>
      <c r="E17" s="157">
        <v>100</v>
      </c>
    </row>
    <row r="18" ht="24.95" customHeight="1" spans="1:5">
      <c r="A18" s="167" t="s">
        <v>1356</v>
      </c>
      <c r="B18" s="155"/>
      <c r="C18" s="155">
        <v>111</v>
      </c>
      <c r="D18" s="155">
        <v>111</v>
      </c>
      <c r="E18" s="159">
        <v>100</v>
      </c>
    </row>
    <row r="19" ht="24.95" customHeight="1" spans="1:5">
      <c r="A19" s="167" t="s">
        <v>1357</v>
      </c>
      <c r="B19" s="155"/>
      <c r="C19" s="155">
        <v>-16</v>
      </c>
      <c r="D19" s="155">
        <v>-16</v>
      </c>
      <c r="E19" s="159">
        <v>100</v>
      </c>
    </row>
    <row r="20" ht="24.95" customHeight="1" spans="1:5">
      <c r="A20" s="168" t="s">
        <v>1358</v>
      </c>
      <c r="B20" s="156">
        <v>1030</v>
      </c>
      <c r="C20" s="156">
        <f>SUM(C21:C22)</f>
        <v>74277</v>
      </c>
      <c r="D20" s="156">
        <f>SUM(D21:D22)</f>
        <v>74188</v>
      </c>
      <c r="E20" s="169">
        <f>D20/C20*100</f>
        <v>99.9</v>
      </c>
    </row>
    <row r="21" ht="24.95" customHeight="1" spans="1:5">
      <c r="A21" s="170" t="s">
        <v>1359</v>
      </c>
      <c r="B21" s="155"/>
      <c r="C21" s="155">
        <v>72185</v>
      </c>
      <c r="D21" s="155">
        <v>72185</v>
      </c>
      <c r="E21" s="171">
        <f t="shared" ref="E21:E26" si="0">D21/C21*100</f>
        <v>100</v>
      </c>
    </row>
    <row r="22" ht="24.95" customHeight="1" spans="1:6">
      <c r="A22" s="167" t="s">
        <v>1360</v>
      </c>
      <c r="B22" s="155">
        <v>1030</v>
      </c>
      <c r="C22" s="155">
        <v>2092</v>
      </c>
      <c r="D22" s="155">
        <v>2003</v>
      </c>
      <c r="E22" s="171">
        <f t="shared" si="0"/>
        <v>95.7</v>
      </c>
      <c r="F22" s="166"/>
    </row>
    <row r="23" ht="24.95" customHeight="1" spans="1:5">
      <c r="A23" s="168" t="s">
        <v>1361</v>
      </c>
      <c r="B23" s="156">
        <v>7532</v>
      </c>
      <c r="C23" s="156">
        <v>8372</v>
      </c>
      <c r="D23" s="156">
        <v>8372</v>
      </c>
      <c r="E23" s="172">
        <f t="shared" si="0"/>
        <v>100</v>
      </c>
    </row>
    <row r="24" ht="24.95" customHeight="1" spans="1:5">
      <c r="A24" s="168" t="s">
        <v>1362</v>
      </c>
      <c r="B24" s="155"/>
      <c r="C24" s="156">
        <v>87</v>
      </c>
      <c r="D24" s="156">
        <v>87</v>
      </c>
      <c r="E24" s="172">
        <f t="shared" si="0"/>
        <v>100</v>
      </c>
    </row>
    <row r="25" s="146" customFormat="1" ht="24.95" customHeight="1" spans="1:5">
      <c r="A25" s="168" t="s">
        <v>1363</v>
      </c>
      <c r="B25" s="173"/>
      <c r="C25" s="163">
        <v>9700</v>
      </c>
      <c r="D25" s="163">
        <v>9700</v>
      </c>
      <c r="E25" s="172">
        <f t="shared" si="0"/>
        <v>100</v>
      </c>
    </row>
    <row r="26" ht="24.95" customHeight="1" spans="1:5">
      <c r="A26" s="174" t="s">
        <v>1364</v>
      </c>
      <c r="B26" s="163">
        <f>B5+B8+B10+B17+B20+B23+B24+B25</f>
        <v>88402</v>
      </c>
      <c r="C26" s="163">
        <f t="shared" ref="C26:D26" si="1">C5+C8+C10+C17+C20+C23+C24+C25</f>
        <v>209384</v>
      </c>
      <c r="D26" s="163">
        <f t="shared" si="1"/>
        <v>209292</v>
      </c>
      <c r="E26" s="169">
        <f t="shared" si="0"/>
        <v>100</v>
      </c>
    </row>
    <row r="27" ht="109.15" customHeight="1"/>
    <row r="28" ht="93.6" customHeight="1"/>
    <row r="29" ht="93.6" customHeight="1"/>
    <row r="30" ht="93.6" customHeight="1"/>
    <row r="31" ht="109.15" customHeight="1"/>
    <row r="32" ht="46.9" customHeight="1"/>
  </sheetData>
  <mergeCells count="2">
    <mergeCell ref="A2:E2"/>
    <mergeCell ref="D3:E3"/>
  </mergeCells>
  <printOptions horizontalCentered="1"/>
  <pageMargins left="0.550694444444444" right="0.550694444444444" top="0.275" bottom="0.393055555555556" header="0.590277777777778" footer="0.156944444444444"/>
  <pageSetup paperSize="9" scale="77" firstPageNumber="126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1.一般公共预算收入决算表</vt:lpstr>
      <vt:lpstr>2.一般公共预算支出决算表</vt:lpstr>
      <vt:lpstr>3.一般公共预算收支决算平衡表</vt:lpstr>
      <vt:lpstr>4.一般公共预算上级补助收入决算表</vt:lpstr>
      <vt:lpstr>5.一般公共预算经济分类科目支出决算表</vt:lpstr>
      <vt:lpstr>6.一般公共预算基本支出决算表</vt:lpstr>
      <vt:lpstr>7.预算内基本建设支出决算表</vt:lpstr>
      <vt:lpstr>8.政府性基金预算收入决算表</vt:lpstr>
      <vt:lpstr>9.政府性基金预算支出决算表</vt:lpstr>
      <vt:lpstr>10.政府性基金预算收支决算平衡表</vt:lpstr>
      <vt:lpstr>11.政府性基金预算上级补助收入决算表</vt:lpstr>
      <vt:lpstr>12.国有资本经营预算收入决算表</vt:lpstr>
      <vt:lpstr>13.国有资本经营预算支出决算表</vt:lpstr>
      <vt:lpstr>14.国有资本经营预算收支决算平衡表</vt:lpstr>
      <vt:lpstr>15.社会保险基金预算收入决算表</vt:lpstr>
      <vt:lpstr>16.社会保险基金预算支出决算表</vt:lpstr>
      <vt:lpstr>17.社会保险基金预算收支决算平衡表</vt:lpstr>
      <vt:lpstr>18.地方政府债务相关情况表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2022-08-23T09:57:00Z</cp:lastPrinted>
  <dcterms:modified xsi:type="dcterms:W3CDTF">2022-09-01T06:14:52Z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FC13C44E65B24EBBB6F02F255997F7F4</vt:lpwstr>
  </property>
</Properties>
</file>