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10" windowHeight="12615"/>
  </bookViews>
  <sheets>
    <sheet name="1-本级一般收入" sheetId="8" r:id="rId1"/>
    <sheet name="2-本级一般支出" sheetId="9" r:id="rId2"/>
    <sheet name="3-本级一般平衡" sheetId="42" r:id="rId3"/>
    <sheet name="4-省对市县补助" sheetId="11" r:id="rId4"/>
    <sheet name="5-本级基本支出" sheetId="17" r:id="rId5"/>
    <sheet name="6-预算内基本建设" sheetId="19" r:id="rId6"/>
    <sheet name="7-一般债务余额" sheetId="20" r:id="rId7"/>
    <sheet name="8-一般债务分地区" sheetId="21" r:id="rId8"/>
    <sheet name="9-本级基金收入" sheetId="25" r:id="rId9"/>
    <sheet name="10-本级基金支出" sheetId="26" r:id="rId10"/>
    <sheet name="53-本级基金平衡" sheetId="27" r:id="rId11"/>
    <sheet name="11-省对市县基金补助" sheetId="28" r:id="rId12"/>
    <sheet name="12-专项债务余额" sheetId="30" r:id="rId13"/>
    <sheet name="13-专项债务分地区" sheetId="31" r:id="rId14"/>
    <sheet name="14-本级国资收入" sheetId="34" r:id="rId15"/>
    <sheet name="15-本级国资支出" sheetId="35" r:id="rId16"/>
    <sheet name="16-本级社保收入" sheetId="43" r:id="rId17"/>
    <sheet name="17-本级社保支出" sheetId="44" r:id="rId18"/>
    <sheet name="18-债务余额汇总" sheetId="40" r:id="rId19"/>
    <sheet name="19-分地区限额汇总" sheetId="41" r:id="rId20"/>
  </sheets>
  <externalReferences>
    <externalReference r:id="rId21"/>
    <externalReference r:id="rId22"/>
    <externalReference r:id="rId23"/>
  </externalReferences>
  <definedNames>
    <definedName name="_xlnm._FilterDatabase" localSheetId="1" hidden="1">'2-本级一般支出'!$A$6:$H$1379</definedName>
    <definedName name="_______________A01">#REF!</definedName>
    <definedName name="_______________A08">'[1]A01-1'!$A$5:$C$36</definedName>
    <definedName name="___1A01_">#REF!</definedName>
    <definedName name="___2A08_">'[1]A01-1'!$A$5:$C$36</definedName>
    <definedName name="__1A01_" localSheetId="16">#REF!</definedName>
    <definedName name="__1A01_" localSheetId="17">#REF!</definedName>
    <definedName name="__1A01_">#REF!</definedName>
    <definedName name="__2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 localSheetId="16">'[2]A01-1'!$A$5:$C$36</definedName>
    <definedName name="_2A08_" localSheetId="17">'[2]A01-1'!$A$5:$C$36</definedName>
    <definedName name="_2A08_">'[3]A01-1'!$A$5:$C$36</definedName>
    <definedName name="_4A08_">'[1]A01-1'!$A$5:$C$36</definedName>
    <definedName name="_A01">#REF!</definedName>
    <definedName name="_A08">'[1]A01-1'!$A$5:$C$36</definedName>
    <definedName name="a">#N/A</definedName>
    <definedName name="b">#N/A</definedName>
    <definedName name="d">#N/A</definedName>
    <definedName name="Database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'1-本级一般收入'!$A$1:$F$32</definedName>
    <definedName name="_xlnm.Print_Area">#N/A</definedName>
    <definedName name="_xlnm.Print_Titles" localSheetId="1">'2-本级一般支出'!$2:$1200</definedName>
    <definedName name="_xlnm.Print_Titles">#N/A</definedName>
    <definedName name="s">#N/A</definedName>
    <definedName name="地区名称" localSheetId="16">#REF!</definedName>
    <definedName name="地区名称" localSheetId="17">#REF!</definedName>
    <definedName name="地区名称">#REF!</definedName>
    <definedName name="支出" localSheetId="16">#REF!</definedName>
    <definedName name="支出" localSheetId="17">#REF!</definedName>
    <definedName name="支出">#REF!</definedName>
  </definedNames>
  <calcPr calcId="144525"/>
</workbook>
</file>

<file path=xl/sharedStrings.xml><?xml version="1.0" encoding="utf-8"?>
<sst xmlns="http://schemas.openxmlformats.org/spreadsheetml/2006/main" count="3190" uniqueCount="1567">
  <si>
    <t>表1</t>
  </si>
  <si>
    <t>2019年南江县一般公共预算收入决算表</t>
  </si>
  <si>
    <t>单位：万元</t>
  </si>
  <si>
    <t>预    算    科    目</t>
  </si>
  <si>
    <t>年初预算数</t>
  </si>
  <si>
    <t>调整预算数</t>
  </si>
  <si>
    <t>决算数</t>
  </si>
  <si>
    <t>累计占预算%</t>
  </si>
  <si>
    <t>增减%</t>
  </si>
  <si>
    <t>税收收入小计</t>
  </si>
  <si>
    <t>一、增 值 税</t>
  </si>
  <si>
    <t>三、企业所得税</t>
  </si>
  <si>
    <t>四、企业所得税退税</t>
  </si>
  <si>
    <t>五、个人所得税</t>
  </si>
  <si>
    <t>六、资源税</t>
  </si>
  <si>
    <t>七、城市维护建设税</t>
  </si>
  <si>
    <t>八、房产税</t>
  </si>
  <si>
    <t>九、印花税</t>
  </si>
  <si>
    <t>十、城镇土地使用税</t>
  </si>
  <si>
    <t>十一、土地增值税</t>
  </si>
  <si>
    <t>十二、车船税</t>
  </si>
  <si>
    <t>十三、耕地占用税</t>
  </si>
  <si>
    <t>十四、契税</t>
  </si>
  <si>
    <t>十五、烟叶税</t>
  </si>
  <si>
    <t>十六、环保税</t>
  </si>
  <si>
    <t>十七、其他税收收入</t>
  </si>
  <si>
    <t>非税收入小计</t>
  </si>
  <si>
    <t>十七、专项收入</t>
  </si>
  <si>
    <t>十八、行政事业性收费收入</t>
  </si>
  <si>
    <t>十九、罚没收入</t>
  </si>
  <si>
    <t>二十一、国有资源(资产)有偿使用收入</t>
  </si>
  <si>
    <t>二十二、捐赠收入</t>
  </si>
  <si>
    <t>二十三、政府住房基金收入</t>
  </si>
  <si>
    <t>二十四、其他收入</t>
  </si>
  <si>
    <t>一般公共预算收入合计</t>
  </si>
  <si>
    <t>表2</t>
  </si>
  <si>
    <t>2019年南江县一般公共预算支出决算表</t>
  </si>
  <si>
    <t>科目名称</t>
  </si>
  <si>
    <t>预算数</t>
  </si>
  <si>
    <t>决算数为预算数的%</t>
  </si>
  <si>
    <t>一般公共预算支出</t>
  </si>
  <si>
    <t>一般公共服务支出</t>
  </si>
  <si>
    <t>一、一般公共服务支出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</si>
  <si>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</si>
  <si>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</si>
  <si>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</si>
  <si>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</si>
  <si>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</si>
  <si>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</si>
  <si>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</si>
  <si>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</si>
  <si>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</si>
  <si>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</si>
  <si>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</si>
  <si>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</si>
  <si>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</si>
  <si>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</si>
  <si>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</si>
  <si>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</si>
  <si>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</si>
  <si>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</si>
  <si>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政府办公厅（室）及相关机构事务</t>
  </si>
  <si>
    <t xml:space="preserve">    专项服务</t>
  </si>
  <si>
    <t xml:space="preserve">    专项业务活动</t>
  </si>
  <si>
    <t xml:space="preserve">    政务公开审批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</si>
  <si>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</si>
  <si>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</si>
  <si>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</si>
  <si>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  其他政府办公厅（室）及相关机构事务支出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</si>
  <si>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</si>
  <si>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</si>
  <si>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</si>
  <si>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</si>
  <si>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</si>
  <si>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</si>
  <si>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</si>
  <si>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</si>
  <si>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</si>
  <si>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</si>
  <si>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</si>
  <si>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</si>
  <si>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</si>
  <si>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</si>
  <si>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</si>
  <si>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</si>
  <si>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</si>
  <si>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</si>
  <si>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</si>
  <si>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</si>
  <si>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</si>
  <si>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</si>
  <si>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</si>
  <si>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</si>
  <si>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</si>
  <si>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</si>
  <si>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</si>
  <si>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</si>
  <si>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</si>
  <si>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</si>
  <si>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</si>
  <si>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</si>
  <si>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</si>
  <si>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缉私办案</t>
  </si>
  <si>
    <t xml:space="preserve">    口岸管理</t>
  </si>
  <si>
    <t xml:space="preserve">    海关关务</t>
  </si>
  <si>
    <t xml:space="preserve">    关税征管</t>
  </si>
  <si>
    <t xml:space="preserve">    海关监管</t>
  </si>
  <si>
    <t xml:space="preserve">    检验检疫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</si>
  <si>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</si>
  <si>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</si>
  <si>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</si>
  <si>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</si>
  <si>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博士后日常经费</t>
  </si>
  <si>
    <t xml:space="preserve">    引进人才费用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</si>
  <si>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</si>
  <si>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</si>
  <si>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</si>
  <si>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</si>
  <si>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</si>
  <si>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</si>
  <si>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</si>
  <si>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</si>
  <si>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</si>
  <si>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</si>
  <si>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</si>
  <si>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</si>
  <si>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</si>
  <si>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</si>
  <si>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</si>
  <si>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</si>
  <si>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</si>
  <si>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</si>
  <si>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</si>
  <si>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</si>
  <si>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商标管理</t>
  </si>
  <si>
    <t xml:space="preserve">    原产地地理标志管理</t>
  </si>
  <si>
    <t xml:space="preserve">    其他知识产权事务支出</t>
  </si>
  <si>
    <t xml:space="preserve">  民族事务</t>
  </si>
  <si>
    <t xml:space="preserve">    民族工作专项</t>
  </si>
  <si>
    <t xml:space="preserve">    其他民族事务支出</t>
  </si>
  <si>
    <t xml:space="preserve">  港澳台事务</t>
  </si>
  <si>
    <t xml:space="preserve">    港澳事务</t>
  </si>
  <si>
    <t xml:space="preserve">    台湾事务</t>
  </si>
  <si>
    <t xml:space="preserve">    其他港澳台事务支出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</si>
  <si>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</si>
  <si>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</si>
  <si>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</si>
  <si>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</si>
  <si>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</si>
  <si>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</si>
  <si>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工会事务</t>
  </si>
  <si>
    <t xml:space="preserve">    其他群众团体事务支出</t>
  </si>
  <si>
    <t xml:space="preserve">  党委办公厅(室)及相关机构事务</t>
  </si>
  <si>
    <t xml:space="preserve">  党委办公厅（室）及相关机构事务</t>
  </si>
  <si>
    <t xml:space="preserve">    专项业务</t>
  </si>
  <si>
    <t xml:space="preserve">    其他党委办公厅(室)及相关机构事务支出</t>
  </si>
  <si>
    <t xml:space="preserve">    其他党委办公厅（室）及相关机构事务支出</t>
  </si>
  <si>
    <t xml:space="preserve">  组织事务</t>
  </si>
  <si>
    <t xml:space="preserve">    公务员事务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</si>
  <si>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</si>
  <si>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</si>
  <si>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</si>
  <si>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</si>
  <si>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宗教事务</t>
  </si>
  <si>
    <t xml:space="preserve">    华侨事务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</si>
  <si>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</si>
  <si>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</si>
  <si>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</si>
  <si>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</si>
  <si>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其他共产党事务支出</t>
  </si>
  <si>
    <t xml:space="preserve">    其他共产党事务支出(项)</t>
  </si>
  <si>
    <t xml:space="preserve">    其他共产党事务支出</t>
  </si>
  <si>
    <t xml:space="preserve">  网信事务</t>
  </si>
  <si>
    <t xml:space="preserve">    其他网信事务支出</t>
  </si>
  <si>
    <t xml:space="preserve">  市场监督管理事务</t>
  </si>
  <si>
    <t xml:space="preserve">    市场监督管理专项</t>
  </si>
  <si>
    <t xml:space="preserve">    市场监管执法</t>
  </si>
  <si>
    <t xml:space="preserve">    消费者权益保护</t>
  </si>
  <si>
    <t xml:space="preserve">    价格监督检查</t>
  </si>
  <si>
    <t xml:space="preserve">    市场监督管理技术支持</t>
  </si>
  <si>
    <t xml:space="preserve">    认证认可监督管理</t>
  </si>
  <si>
    <t xml:space="preserve">    标准化管理</t>
  </si>
  <si>
    <t xml:space="preserve">    药品事务</t>
  </si>
  <si>
    <t xml:space="preserve">    医疗器械事务</t>
  </si>
  <si>
    <t xml:space="preserve">    化妆品事务</t>
  </si>
  <si>
    <t xml:space="preserve">    其他市场监督管理事务</t>
  </si>
  <si>
    <t xml:space="preserve">  其他一般公共服务支出(款)</t>
  </si>
  <si>
    <t xml:space="preserve">  其他一般公共服务支出</t>
  </si>
  <si>
    <t xml:space="preserve">    国家赔偿费用支出</t>
  </si>
  <si>
    <t xml:space="preserve">    其他一般公共服务支出(项)</t>
  </si>
  <si>
    <t xml:space="preserve">    其他一般公共服务支出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</si>
  <si>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</si>
  <si>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</si>
  <si>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</si>
  <si>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</si>
  <si>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</si>
  <si>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</si>
  <si>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</si>
  <si>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援外优惠贷款贴息</t>
  </si>
  <si>
    <t xml:space="preserve">    对外援助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</si>
  <si>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</si>
  <si>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</si>
  <si>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</si>
  <si>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</si>
  <si>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</si>
  <si>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</si>
  <si>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</si>
  <si>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</si>
  <si>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</si>
  <si>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</si>
  <si>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</si>
  <si>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</si>
  <si>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</si>
  <si>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</si>
  <si>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</si>
  <si>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</si>
  <si>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</si>
  <si>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国际发展合作</t>
  </si>
  <si>
    <t xml:space="preserve">    其他国际发展合作支出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</si>
  <si>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</si>
  <si>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</si>
  <si>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</si>
  <si>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</si>
  <si>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</si>
  <si>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</si>
  <si>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</si>
  <si>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</si>
  <si>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</si>
  <si>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</si>
  <si>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</si>
  <si>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</si>
  <si>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</si>
  <si>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</si>
  <si>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</si>
  <si>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</si>
  <si>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</si>
  <si>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边海防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</si>
  <si>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</si>
  <si>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</si>
  <si>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</si>
  <si>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</si>
  <si>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>四、公共安全支出</t>
  </si>
  <si>
    <t xml:space="preserve">  武装警察部队(款)</t>
  </si>
  <si>
    <t xml:space="preserve">  武装警察部队</t>
  </si>
  <si>
    <t xml:space="preserve">    武装警察部队(项)</t>
  </si>
  <si>
    <t xml:space="preserve">    武装警察部队</t>
  </si>
  <si>
    <t xml:space="preserve">    其他武装警察部队支出</t>
  </si>
  <si>
    <t xml:space="preserve">  公安</t>
  </si>
  <si>
    <t xml:space="preserve">    执法办案</t>
  </si>
  <si>
    <t xml:space="preserve">    特别业务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</si>
  <si>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</si>
  <si>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</si>
  <si>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</si>
  <si>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</si>
  <si>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</si>
  <si>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“两房”建设</t>
  </si>
  <si>
    <t xml:space="preserve">    检察监督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</si>
  <si>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</si>
  <si>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</si>
  <si>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</si>
  <si>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</si>
  <si>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</si>
  <si>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</si>
  <si>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</si>
  <si>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</si>
  <si>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</si>
  <si>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</si>
  <si>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</si>
  <si>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国家统一法律职业资格考试</t>
  </si>
  <si>
    <t xml:space="preserve">    仲裁</t>
  </si>
  <si>
    <t xml:space="preserve">    社区矫正</t>
  </si>
  <si>
    <t xml:space="preserve">    司法鉴定</t>
  </si>
  <si>
    <t xml:space="preserve">    法制建设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</si>
  <si>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</si>
  <si>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</si>
  <si>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</si>
  <si>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</si>
  <si>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</si>
  <si>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</si>
  <si>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</si>
  <si>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</si>
  <si>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</si>
  <si>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</si>
  <si>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</si>
  <si>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</si>
  <si>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</si>
  <si>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</si>
  <si>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</si>
  <si>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</si>
  <si>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缉私业务</t>
  </si>
  <si>
    <t xml:space="preserve">    其他缉私警察支出</t>
  </si>
  <si>
    <t xml:space="preserve">  其他公共安全支出(款)</t>
  </si>
  <si>
    <t xml:space="preserve">  其他公共安全支出</t>
  </si>
  <si>
    <t xml:space="preserve">    其他公共安全支出(项)</t>
  </si>
  <si>
    <t xml:space="preserve">    其他公共安全支出</t>
  </si>
  <si>
    <t>教育支出</t>
  </si>
  <si>
    <t>五、教育支出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</si>
  <si>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</si>
  <si>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</si>
  <si>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</si>
  <si>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</si>
  <si>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</si>
  <si>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</si>
  <si>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</si>
  <si>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</si>
  <si>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</si>
  <si>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</si>
  <si>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</si>
  <si>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</si>
  <si>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</si>
  <si>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</si>
  <si>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</si>
  <si>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</si>
  <si>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</si>
  <si>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</si>
  <si>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</si>
  <si>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</si>
  <si>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</si>
  <si>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</si>
  <si>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</si>
  <si>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</si>
  <si>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</si>
  <si>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</si>
  <si>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</si>
  <si>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</si>
  <si>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</si>
  <si>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</si>
  <si>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</si>
  <si>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</si>
  <si>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</si>
  <si>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</si>
  <si>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</si>
  <si>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</si>
  <si>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</si>
  <si>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</si>
  <si>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</si>
  <si>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</si>
  <si>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</si>
  <si>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</si>
  <si>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</si>
  <si>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</si>
  <si>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</si>
  <si>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</si>
  <si>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</si>
  <si>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</si>
  <si>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</si>
  <si>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</si>
  <si>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其他教育支出</t>
  </si>
  <si>
    <t xml:space="preserve">    其他教育支出(项)</t>
  </si>
  <si>
    <t xml:space="preserve">    其他教育支出</t>
  </si>
  <si>
    <t>科学技术支出</t>
  </si>
  <si>
    <t>六、科学技术支出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</si>
  <si>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</si>
  <si>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</si>
  <si>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</si>
  <si>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</si>
  <si>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</si>
  <si>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</si>
  <si>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</si>
  <si>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</si>
  <si>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</si>
  <si>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</si>
  <si>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</si>
  <si>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</si>
  <si>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</si>
  <si>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</si>
  <si>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</si>
  <si>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</si>
  <si>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</si>
  <si>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</si>
  <si>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</si>
  <si>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</si>
  <si>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</si>
  <si>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</si>
  <si>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</si>
  <si>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</si>
  <si>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</si>
  <si>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</si>
  <si>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</si>
  <si>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</si>
  <si>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</si>
  <si>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</si>
  <si>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</si>
  <si>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</si>
  <si>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</si>
  <si>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</si>
  <si>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</si>
  <si>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</si>
  <si>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</si>
  <si>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</si>
  <si>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</si>
  <si>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</si>
  <si>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</si>
  <si>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</si>
  <si>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</si>
  <si>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其他科学技术支出(款)</t>
  </si>
  <si>
    <t xml:space="preserve">  其他科学技术支出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</si>
  <si>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</si>
  <si>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</si>
  <si>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</si>
  <si>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</si>
  <si>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 xml:space="preserve">    其他科学技术支出</t>
  </si>
  <si>
    <t>文化旅游体育与传媒支出</t>
  </si>
  <si>
    <t>七、文化旅游体育与传媒支出</t>
  </si>
  <si>
    <t xml:space="preserve">  文化和旅游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</si>
  <si>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</si>
  <si>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</si>
  <si>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</si>
  <si>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</si>
  <si>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</si>
  <si>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</si>
  <si>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文化和旅游交流与合作</t>
  </si>
  <si>
    <t xml:space="preserve">    文化创作与保护</t>
  </si>
  <si>
    <t xml:space="preserve">    文化和旅游市场管理</t>
  </si>
  <si>
    <t xml:space="preserve">    旅游宣传</t>
  </si>
  <si>
    <t xml:space="preserve">    旅游行业业务管理</t>
  </si>
  <si>
    <t xml:space="preserve">    其他文化和旅游支出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</si>
  <si>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</si>
  <si>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</si>
  <si>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</si>
  <si>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</si>
  <si>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</si>
  <si>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</si>
  <si>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</si>
  <si>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</si>
  <si>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</si>
  <si>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</si>
  <si>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</si>
  <si>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</si>
  <si>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</si>
  <si>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新闻出版电影</t>
  </si>
  <si>
    <t xml:space="preserve">    新闻通讯</t>
  </si>
  <si>
    <t xml:space="preserve">    出版发行</t>
  </si>
  <si>
    <t xml:space="preserve">    版权管理</t>
  </si>
  <si>
    <t xml:space="preserve">    电影</t>
  </si>
  <si>
    <t xml:space="preserve">    其他新闻出版电影支出</t>
  </si>
  <si>
    <t xml:space="preserve">  广播电视</t>
  </si>
  <si>
    <t xml:space="preserve">    广播</t>
  </si>
  <si>
    <t xml:space="preserve">    电视</t>
  </si>
  <si>
    <t xml:space="preserve">    其他广播电视支出</t>
  </si>
  <si>
    <t xml:space="preserve">  其他文化体育与传媒支出(款)</t>
  </si>
  <si>
    <t xml:space="preserve">  其他文化体育与传媒支出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</si>
  <si>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</si>
  <si>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</si>
  <si>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</si>
  <si>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 xml:space="preserve">    其他文化体育与传媒支出</t>
  </si>
  <si>
    <t>社会保障和就业支出</t>
  </si>
  <si>
    <t>八、社会保障和就业支出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</si>
  <si>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</si>
  <si>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</si>
  <si>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</si>
  <si>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</si>
  <si>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</si>
  <si>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</si>
  <si>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</si>
  <si>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</si>
  <si>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</si>
  <si>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</si>
  <si>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</si>
  <si>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</si>
  <si>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</si>
  <si>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</si>
  <si>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其他民政管理事务支出</t>
  </si>
  <si>
    <t xml:space="preserve">  补充全国社会保障基金</t>
  </si>
  <si>
    <t xml:space="preserve">    用一般公共预算补充基金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</si>
  <si>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</si>
  <si>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</si>
  <si>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</si>
  <si>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</si>
  <si>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</si>
  <si>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</si>
  <si>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</si>
  <si>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</si>
  <si>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</si>
  <si>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</si>
  <si>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</si>
  <si>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</si>
  <si>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</si>
  <si>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</si>
  <si>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</si>
  <si>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</si>
  <si>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</si>
  <si>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</si>
  <si>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</si>
  <si>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</si>
  <si>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</si>
  <si>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</si>
  <si>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</si>
  <si>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</si>
  <si>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</si>
  <si>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</si>
  <si>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</si>
  <si>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</si>
  <si>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</si>
  <si>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</si>
  <si>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</si>
  <si>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</si>
  <si>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</si>
  <si>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</si>
  <si>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</si>
  <si>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</si>
  <si>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军队转业干部安置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</si>
  <si>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</si>
  <si>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</si>
  <si>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</si>
  <si>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</si>
  <si>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</si>
  <si>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</si>
  <si>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</si>
  <si>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</si>
  <si>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</si>
  <si>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</si>
  <si>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</si>
  <si>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</si>
  <si>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</si>
  <si>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</si>
  <si>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</si>
  <si>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</si>
  <si>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</si>
  <si>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</si>
  <si>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</si>
  <si>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</si>
  <si>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</si>
  <si>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</si>
  <si>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</si>
  <si>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</si>
  <si>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</si>
  <si>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</si>
  <si>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交强险增值税补助基金支出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</si>
  <si>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</si>
  <si>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</si>
  <si>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</si>
  <si>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</si>
  <si>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</si>
  <si>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</si>
  <si>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</si>
  <si>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</si>
  <si>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</si>
  <si>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</si>
  <si>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</si>
  <si>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</si>
  <si>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</si>
  <si>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退役军人管理事务</t>
  </si>
  <si>
    <t xml:space="preserve">    拥军优属</t>
  </si>
  <si>
    <t xml:space="preserve">    部队供应</t>
  </si>
  <si>
    <t xml:space="preserve">    其他退役军人事务管理支出</t>
  </si>
  <si>
    <t xml:space="preserve">  其他社会保障和就业支出(款)</t>
  </si>
  <si>
    <t xml:space="preserve">  其他社会保障和就业支出</t>
  </si>
  <si>
    <t xml:space="preserve">    其他社会保障和就业支出(项)</t>
  </si>
  <si>
    <t xml:space="preserve">    其他社会保障和就业支出</t>
  </si>
  <si>
    <t>卫生健康支出</t>
  </si>
  <si>
    <t>九、卫生健康支出</t>
  </si>
  <si>
    <t xml:space="preserve">  卫生健康管理事务</t>
  </si>
  <si>
    <t xml:space="preserve">    其他卫生健康管理事务支出</t>
  </si>
  <si>
    <t xml:space="preserve">  公立医院</t>
  </si>
  <si>
    <t xml:space="preserve">    综合医院</t>
  </si>
  <si>
    <t xml:space="preserve">    中医(民族)医院</t>
  </si>
  <si>
    <t xml:space="preserve">    中医（民族）医院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</si>
  <si>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</si>
  <si>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</si>
  <si>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</si>
  <si>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</si>
  <si>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</si>
  <si>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</si>
  <si>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</si>
  <si>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</si>
  <si>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</si>
  <si>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</si>
  <si>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</si>
  <si>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</si>
  <si>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</si>
  <si>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</si>
  <si>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</si>
  <si>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</si>
  <si>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</si>
  <si>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</si>
  <si>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</si>
  <si>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</si>
  <si>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</si>
  <si>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</si>
  <si>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</si>
  <si>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</si>
  <si>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</si>
  <si>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</si>
  <si>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</si>
  <si>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</si>
  <si>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中医（民族医）药专项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</si>
  <si>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</si>
  <si>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</si>
  <si>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</si>
  <si>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</si>
  <si>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</si>
  <si>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</si>
  <si>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</si>
  <si>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</si>
  <si>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</si>
  <si>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</si>
  <si>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</si>
  <si>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</si>
  <si>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</si>
  <si>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</si>
  <si>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</si>
  <si>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</si>
  <si>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</si>
  <si>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</si>
  <si>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</si>
  <si>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</si>
  <si>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</si>
  <si>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医疗保障管理事务</t>
  </si>
  <si>
    <t xml:space="preserve">    医疗保障政策管理</t>
  </si>
  <si>
    <t xml:space="preserve">    医疗保障经办事务</t>
  </si>
  <si>
    <t xml:space="preserve">    其他医疗保障管理事务支出</t>
  </si>
  <si>
    <t xml:space="preserve">  老龄卫生健康事务(款)</t>
  </si>
  <si>
    <t xml:space="preserve">  老龄卫生健康事务</t>
  </si>
  <si>
    <t xml:space="preserve">    老龄卫生健康事务(项)</t>
  </si>
  <si>
    <t xml:space="preserve">    老龄卫生健康事务</t>
  </si>
  <si>
    <t xml:space="preserve">  其他卫生健康支出(款)</t>
  </si>
  <si>
    <t xml:space="preserve">  其他卫生健康支出</t>
  </si>
  <si>
    <t xml:space="preserve">    其他卫生健康支出(项)</t>
  </si>
  <si>
    <t xml:space="preserve">    其他卫生健康支出</t>
  </si>
  <si>
    <t>节能环保支出</t>
  </si>
  <si>
    <t>十、节能环保支出</t>
  </si>
  <si>
    <t xml:space="preserve">  环境保护管理事务</t>
  </si>
  <si>
    <t xml:space="preserve">    生态环境保护宣传</t>
  </si>
  <si>
    <t xml:space="preserve">    环境保护法规、规划及标准</t>
  </si>
  <si>
    <t xml:space="preserve">    生态环境国际合作及履约</t>
  </si>
  <si>
    <t xml:space="preserve">    生态环境保护行政许可</t>
  </si>
  <si>
    <t xml:space="preserve">    应对气候变化管理事务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</si>
  <si>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</si>
  <si>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</si>
  <si>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</si>
  <si>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</si>
  <si>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</si>
  <si>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</si>
  <si>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</si>
  <si>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</si>
  <si>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</si>
  <si>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</si>
  <si>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</si>
  <si>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</si>
  <si>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</si>
  <si>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</si>
  <si>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</si>
  <si>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</si>
  <si>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</si>
  <si>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</si>
  <si>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</si>
  <si>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</si>
  <si>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</si>
  <si>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</si>
  <si>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</si>
  <si>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</si>
  <si>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</si>
  <si>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</si>
  <si>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</si>
  <si>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</si>
  <si>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</si>
  <si>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</si>
  <si>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</si>
  <si>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</si>
  <si>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</si>
  <si>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</si>
  <si>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</si>
  <si>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</si>
  <si>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</si>
  <si>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</si>
  <si>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</si>
  <si>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已垦草原退耕还草</t>
  </si>
  <si>
    <t xml:space="preserve">    已垦草原退耕还草(项)</t>
  </si>
  <si>
    <t xml:space="preserve">    已垦草原退耕还草</t>
  </si>
  <si>
    <t xml:space="preserve">  能源节约利用(款)</t>
  </si>
  <si>
    <t xml:space="preserve">  能源节约利用</t>
  </si>
  <si>
    <t xml:space="preserve">    能源节约利用(项)</t>
  </si>
  <si>
    <t xml:space="preserve">    能源节约利用</t>
  </si>
  <si>
    <t xml:space="preserve">  污染减排</t>
  </si>
  <si>
    <t xml:space="preserve">    生态环境监测与信息</t>
  </si>
  <si>
    <t xml:space="preserve">    生态环境执法监察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</si>
  <si>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</si>
  <si>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</si>
  <si>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</si>
  <si>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</si>
  <si>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可再生能源</t>
  </si>
  <si>
    <t xml:space="preserve">    可再生能源(项)</t>
  </si>
  <si>
    <t xml:space="preserve">    可再生能源</t>
  </si>
  <si>
    <t xml:space="preserve">  循环经济(款)</t>
  </si>
  <si>
    <t xml:space="preserve">  循环经济</t>
  </si>
  <si>
    <t xml:space="preserve">    循环经济(项)</t>
  </si>
  <si>
    <t xml:space="preserve">    循环经济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</si>
  <si>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</si>
  <si>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</si>
  <si>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</si>
  <si>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</si>
  <si>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</si>
  <si>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</si>
  <si>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</si>
  <si>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</si>
  <si>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</si>
  <si>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</si>
  <si>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</si>
  <si>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其他节能环保支出</t>
  </si>
  <si>
    <t xml:space="preserve">    其他节能环保支出(项)</t>
  </si>
  <si>
    <t xml:space="preserve">    其他节能环保支出</t>
  </si>
  <si>
    <t>城乡社区支出</t>
  </si>
  <si>
    <t>十一、城乡社区支出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</si>
  <si>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</si>
  <si>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</si>
  <si>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</si>
  <si>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</si>
  <si>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</si>
  <si>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</si>
  <si>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</si>
  <si>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</si>
  <si>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</si>
  <si>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城乡社区规划与管理</t>
  </si>
  <si>
    <t xml:space="preserve">    城乡社区规划与管理(项)</t>
  </si>
  <si>
    <t xml:space="preserve">    城乡社区规划与管理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</si>
  <si>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</si>
  <si>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</si>
  <si>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</si>
  <si>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</si>
  <si>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城乡社区环境卫生</t>
  </si>
  <si>
    <t xml:space="preserve">    城乡社区环境卫生(项)</t>
  </si>
  <si>
    <t xml:space="preserve">    城乡社区环境卫生</t>
  </si>
  <si>
    <t xml:space="preserve">  建设市场管理与监督(款)</t>
  </si>
  <si>
    <t xml:space="preserve">  建设市场管理与监督</t>
  </si>
  <si>
    <t xml:space="preserve">    建设市场管理与监督(项)</t>
  </si>
  <si>
    <t xml:space="preserve">    建设市场管理与监督</t>
  </si>
  <si>
    <t xml:space="preserve">  其他城乡社区支出(款)</t>
  </si>
  <si>
    <t xml:space="preserve">  其他城乡社区支出</t>
  </si>
  <si>
    <t xml:space="preserve">    其他城乡社区支出(项)</t>
  </si>
  <si>
    <t xml:space="preserve">    其他城乡社区支出</t>
  </si>
  <si>
    <t>农林水支出</t>
  </si>
  <si>
    <t>十二、农林水支出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</si>
  <si>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</si>
  <si>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</si>
  <si>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</si>
  <si>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</si>
  <si>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</si>
  <si>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</si>
  <si>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</si>
  <si>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</si>
  <si>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</si>
  <si>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</si>
  <si>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</si>
  <si>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</si>
  <si>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</si>
  <si>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</si>
  <si>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</si>
  <si>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</si>
  <si>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</si>
  <si>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</si>
  <si>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</si>
  <si>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</si>
  <si>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</si>
  <si>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林业和草原</t>
  </si>
  <si>
    <t xml:space="preserve">    事业机构</t>
  </si>
  <si>
    <t xml:space="preserve">    森林培育</t>
  </si>
  <si>
    <t xml:space="preserve">    技术推广与转化</t>
  </si>
  <si>
    <t xml:space="preserve">    森林资源管理</t>
  </si>
  <si>
    <t xml:space="preserve">    森林生态效益补偿</t>
  </si>
  <si>
    <t xml:space="preserve">    自然保护区等管理</t>
  </si>
  <si>
    <t xml:space="preserve">    动植物保护</t>
  </si>
  <si>
    <t xml:space="preserve">    湿地保护</t>
  </si>
  <si>
    <t xml:space="preserve">    执法与监督</t>
  </si>
  <si>
    <t xml:space="preserve">    防沙治沙</t>
  </si>
  <si>
    <t xml:space="preserve">    对外合作与交流</t>
  </si>
  <si>
    <t xml:space="preserve">    产业化管理</t>
  </si>
  <si>
    <t xml:space="preserve">    信息管理</t>
  </si>
  <si>
    <t xml:space="preserve">    林区公共支出</t>
  </si>
  <si>
    <t xml:space="preserve">    贷款贴息</t>
  </si>
  <si>
    <t xml:space="preserve">    成品油价格改革对林业的补贴</t>
  </si>
  <si>
    <t xml:space="preserve">    防灾减灾</t>
  </si>
  <si>
    <t xml:space="preserve">    国家公园</t>
  </si>
  <si>
    <t xml:space="preserve">    草原管理</t>
  </si>
  <si>
    <t xml:space="preserve">    行业业务管理</t>
  </si>
  <si>
    <t xml:space="preserve">    其他林业和草原支出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</si>
  <si>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</si>
  <si>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</si>
  <si>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</si>
  <si>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</si>
  <si>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</si>
  <si>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</si>
  <si>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</si>
  <si>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</si>
  <si>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</si>
  <si>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</si>
  <si>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</si>
  <si>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</si>
  <si>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</si>
  <si>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</si>
  <si>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</si>
  <si>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</si>
  <si>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</si>
  <si>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</si>
  <si>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</si>
  <si>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</si>
  <si>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</si>
  <si>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</si>
  <si>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</si>
  <si>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</si>
  <si>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</si>
  <si>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</si>
  <si>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</si>
  <si>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</si>
  <si>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</si>
  <si>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</si>
  <si>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</si>
  <si>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</si>
  <si>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</si>
  <si>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</si>
  <si>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</si>
  <si>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</si>
  <si>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</si>
  <si>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</si>
  <si>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</si>
  <si>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</si>
  <si>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产业化发展</t>
  </si>
  <si>
    <t xml:space="preserve">    创新示范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</si>
  <si>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</si>
  <si>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</si>
  <si>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</si>
  <si>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</si>
  <si>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</si>
  <si>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</si>
  <si>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</si>
  <si>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</si>
  <si>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</si>
  <si>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</si>
  <si>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</si>
  <si>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</si>
  <si>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</si>
  <si>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</si>
  <si>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</si>
  <si>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</si>
  <si>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</si>
  <si>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其他目标价格补贴</t>
  </si>
  <si>
    <t xml:space="preserve">  其他农林水支出(款)</t>
  </si>
  <si>
    <t xml:space="preserve">  其他农林水支出</t>
  </si>
  <si>
    <t xml:space="preserve">    化解其他公益性乡村债务支出</t>
  </si>
  <si>
    <t xml:space="preserve">    其他农林水支出(项)</t>
  </si>
  <si>
    <t xml:space="preserve">    其他农林水支出</t>
  </si>
  <si>
    <t>交通运输支出</t>
  </si>
  <si>
    <t>十三、交通运输支出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</si>
  <si>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</si>
  <si>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</si>
  <si>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</si>
  <si>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</si>
  <si>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</si>
  <si>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</si>
  <si>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</si>
  <si>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</si>
  <si>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</si>
  <si>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</si>
  <si>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</si>
  <si>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</si>
  <si>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</si>
  <si>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</si>
  <si>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</si>
  <si>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</si>
  <si>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</si>
  <si>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</si>
  <si>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</si>
  <si>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</si>
  <si>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</si>
  <si>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</si>
  <si>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</si>
  <si>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</si>
  <si>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</si>
  <si>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</si>
  <si>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</si>
  <si>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</si>
  <si>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</si>
  <si>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</si>
  <si>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</si>
  <si>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</si>
  <si>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</si>
  <si>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</si>
  <si>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</si>
  <si>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</si>
  <si>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</si>
  <si>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</si>
  <si>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</si>
  <si>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</si>
  <si>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</si>
  <si>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</si>
  <si>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</si>
  <si>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</si>
  <si>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</si>
  <si>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</si>
  <si>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</si>
  <si>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其他交通运输支出(款)</t>
  </si>
  <si>
    <t xml:space="preserve">  其他交通运输支出</t>
  </si>
  <si>
    <t xml:space="preserve">    公共交通运营补助</t>
  </si>
  <si>
    <t xml:space="preserve">    其他交通运输支出(项)</t>
  </si>
  <si>
    <t xml:space="preserve">    其他交通运输支出</t>
  </si>
  <si>
    <t>资源勘探信息等支出</t>
  </si>
  <si>
    <t>十四、资源勘探信息等支出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</si>
  <si>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</si>
  <si>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</si>
  <si>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</si>
  <si>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</si>
  <si>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</si>
  <si>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</si>
  <si>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</si>
  <si>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</si>
  <si>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</si>
  <si>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</si>
  <si>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</si>
  <si>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</si>
  <si>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</si>
  <si>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</si>
  <si>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</si>
  <si>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</si>
  <si>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</si>
  <si>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</si>
  <si>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</si>
  <si>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</si>
  <si>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</si>
  <si>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</si>
  <si>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</si>
  <si>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</si>
  <si>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</si>
  <si>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</si>
  <si>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</si>
  <si>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</si>
  <si>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</si>
  <si>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</si>
  <si>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</si>
  <si>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</si>
  <si>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</si>
  <si>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</si>
  <si>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</si>
  <si>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</si>
  <si>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</si>
  <si>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</si>
  <si>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</si>
  <si>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</si>
  <si>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</si>
  <si>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其他资源勘探信息等支出</t>
  </si>
  <si>
    <t xml:space="preserve">    黄金事务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</si>
  <si>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</si>
  <si>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</si>
  <si>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</si>
  <si>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</si>
  <si>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 xml:space="preserve">    其他资源勘探信息等支出</t>
  </si>
  <si>
    <t>商业服务业等支出</t>
  </si>
  <si>
    <t>十五、商业服务业等支出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</si>
  <si>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</si>
  <si>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</si>
  <si>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</si>
  <si>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</si>
  <si>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</si>
  <si>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</si>
  <si>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</si>
  <si>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</si>
  <si>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</si>
  <si>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</si>
  <si>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其他商业服务业等支出</t>
  </si>
  <si>
    <t xml:space="preserve">    服务业基础设施建设</t>
  </si>
  <si>
    <t xml:space="preserve">    其他商业服务业等支出(项)</t>
  </si>
  <si>
    <t xml:space="preserve">    其他商业服务业等支出</t>
  </si>
  <si>
    <t>金融支出</t>
  </si>
  <si>
    <t>十六、金融支出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</si>
  <si>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</si>
  <si>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</si>
  <si>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</si>
  <si>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</si>
  <si>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</si>
  <si>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</si>
  <si>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</si>
  <si>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</si>
  <si>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</si>
  <si>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</si>
  <si>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</si>
  <si>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</si>
  <si>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</si>
  <si>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</si>
  <si>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</si>
  <si>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利息费用补贴支出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</si>
  <si>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</si>
  <si>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</si>
  <si>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</si>
  <si>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</si>
  <si>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</si>
  <si>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</si>
  <si>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</si>
  <si>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其他金融支出</t>
  </si>
  <si>
    <t xml:space="preserve">    其他金融支出(项)</t>
  </si>
  <si>
    <t xml:space="preserve">    其他金融支出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</si>
  <si>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</si>
  <si>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</si>
  <si>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</si>
  <si>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</si>
  <si>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</si>
  <si>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</si>
  <si>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</si>
  <si>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</si>
  <si>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</si>
  <si>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自然资源海洋气象等支出</t>
  </si>
  <si>
    <t>十八、自然资源海洋气象等支出</t>
  </si>
  <si>
    <t xml:space="preserve">  自然资源事务</t>
  </si>
  <si>
    <t xml:space="preserve">    自然资源规划及管理</t>
  </si>
  <si>
    <t xml:space="preserve">    土地资源调查</t>
  </si>
  <si>
    <t xml:space="preserve">    土地资源利用与保护</t>
  </si>
  <si>
    <t xml:space="preserve">    自然资源社会公益服务</t>
  </si>
  <si>
    <t xml:space="preserve">    自然资源行业业务管理</t>
  </si>
  <si>
    <t xml:space="preserve">    自然资源调查</t>
  </si>
  <si>
    <t xml:space="preserve">    国土整治</t>
  </si>
  <si>
    <t xml:space="preserve">    土地资源储备支出</t>
  </si>
  <si>
    <t xml:space="preserve">    地质矿产资源与环境调查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</si>
  <si>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</si>
  <si>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</si>
  <si>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</si>
  <si>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</si>
  <si>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地质勘查基金（周转金）支出</t>
  </si>
  <si>
    <t xml:space="preserve">    其他自然资源事务支出</t>
  </si>
  <si>
    <t xml:space="preserve">    其他自然资源事物支出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</si>
  <si>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</si>
  <si>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</si>
  <si>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</si>
  <si>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</si>
  <si>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</si>
  <si>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</si>
  <si>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</si>
  <si>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</si>
  <si>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</si>
  <si>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</si>
  <si>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</si>
  <si>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</si>
  <si>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</si>
  <si>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</si>
  <si>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</si>
  <si>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</si>
  <si>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</si>
  <si>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</si>
  <si>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</si>
  <si>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</si>
  <si>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</si>
  <si>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</si>
  <si>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</si>
  <si>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</si>
  <si>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</si>
  <si>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</si>
  <si>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</si>
  <si>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</si>
  <si>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</si>
  <si>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</si>
  <si>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</si>
  <si>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</si>
  <si>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其他自然资源海洋气象等支出(款)</t>
  </si>
  <si>
    <t xml:space="preserve">  其他自然资源海洋气象等支出</t>
  </si>
  <si>
    <t xml:space="preserve">    其他自然资源海洋气象等支出(项)</t>
  </si>
  <si>
    <t xml:space="preserve">    其他自然资源海洋气象等支出</t>
  </si>
  <si>
    <t>住房保障支出</t>
  </si>
  <si>
    <t>十九、住房保障支出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</si>
  <si>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</si>
  <si>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</si>
  <si>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</si>
  <si>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</si>
  <si>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</si>
  <si>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</si>
  <si>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</si>
  <si>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</si>
  <si>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</si>
  <si>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</si>
  <si>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</si>
  <si>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</si>
  <si>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</si>
  <si>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</si>
  <si>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</si>
  <si>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</si>
  <si>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</si>
  <si>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</si>
  <si>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>二十、粮油物资储备支出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</si>
  <si>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</si>
  <si>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</si>
  <si>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</si>
  <si>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</si>
  <si>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</si>
  <si>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</si>
  <si>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</si>
  <si>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</si>
  <si>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</si>
  <si>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</si>
  <si>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</si>
  <si>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</si>
  <si>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</si>
  <si>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</si>
  <si>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</si>
  <si>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</si>
  <si>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</si>
  <si>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</si>
  <si>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</si>
  <si>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</si>
  <si>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</si>
  <si>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</si>
  <si>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</t>
  </si>
  <si>
    <t xml:space="preserve">    天然铀能源储备</t>
  </si>
  <si>
    <t xml:space="preserve">    煤炭储备</t>
  </si>
  <si>
    <t xml:space="preserve">    其他能源储备支出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</si>
  <si>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</si>
  <si>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</si>
  <si>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</si>
  <si>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</si>
  <si>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储备粮（油）库建设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</si>
  <si>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</si>
  <si>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</si>
  <si>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</si>
  <si>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</si>
  <si>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</si>
  <si>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</si>
  <si>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</si>
  <si>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</si>
  <si>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</si>
  <si>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</si>
  <si>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</si>
  <si>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</si>
  <si>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</si>
  <si>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</si>
  <si>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灾害防治及应急管理支出</t>
  </si>
  <si>
    <t>二十一、灾害防治及应急管理支出</t>
  </si>
  <si>
    <t xml:space="preserve">  应急管理事务</t>
  </si>
  <si>
    <t xml:space="preserve">    灾害风险防治</t>
  </si>
  <si>
    <t xml:space="preserve">    国务院安委会专项</t>
  </si>
  <si>
    <t xml:space="preserve">    安全监管</t>
  </si>
  <si>
    <t xml:space="preserve">    安全生产基础</t>
  </si>
  <si>
    <t xml:space="preserve">    应急救援</t>
  </si>
  <si>
    <t xml:space="preserve">    应急管理</t>
  </si>
  <si>
    <t xml:space="preserve">    其他应急管理支出</t>
  </si>
  <si>
    <t xml:space="preserve">  消防事务</t>
  </si>
  <si>
    <t xml:space="preserve">    消防应急救援</t>
  </si>
  <si>
    <t xml:space="preserve">    其他消防事务支出</t>
  </si>
  <si>
    <t xml:space="preserve">  森林消防事务</t>
  </si>
  <si>
    <t xml:space="preserve">    森林消防应急救援</t>
  </si>
  <si>
    <t xml:space="preserve">    其他森林消防事务支出</t>
  </si>
  <si>
    <t xml:space="preserve">  煤矿安全</t>
  </si>
  <si>
    <t xml:space="preserve">    煤矿安全监察事务</t>
  </si>
  <si>
    <t xml:space="preserve">    煤矿应急救援事务</t>
  </si>
  <si>
    <t xml:space="preserve">    其他煤矿安全支出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</si>
  <si>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</si>
  <si>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</si>
  <si>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</si>
  <si>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</si>
  <si>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</si>
  <si>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</si>
  <si>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</si>
  <si>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</si>
  <si>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</si>
  <si>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</si>
  <si>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自然灾害防治</t>
  </si>
  <si>
    <t xml:space="preserve">    地质灾害防治</t>
  </si>
  <si>
    <t xml:space="preserve">    森林草原防灾减灾</t>
  </si>
  <si>
    <t xml:space="preserve">    其他自然灾害防治支出</t>
  </si>
  <si>
    <t xml:space="preserve">  自然灾害救灾及恢复重建支出</t>
  </si>
  <si>
    <t xml:space="preserve">    中央自然灾害生活补助</t>
  </si>
  <si>
    <t xml:space="preserve">    地方自然灾害生活补助</t>
  </si>
  <si>
    <t xml:space="preserve">    自然灾害救灾补助</t>
  </si>
  <si>
    <t xml:space="preserve">    自然灾害灾后重建补助</t>
  </si>
  <si>
    <t xml:space="preserve">    其他自然灾害生活救助支出</t>
  </si>
  <si>
    <t xml:space="preserve">  其他灾害防治及应急管理支出</t>
  </si>
  <si>
    <t>预备费(类)</t>
  </si>
  <si>
    <t>其他支出(类)</t>
  </si>
  <si>
    <t xml:space="preserve">  其他支出(款)</t>
  </si>
  <si>
    <t xml:space="preserve">    其他支出(项)</t>
  </si>
  <si>
    <t>债务付息支出</t>
  </si>
  <si>
    <t xml:space="preserve">  中央政府国内债务付息支出</t>
  </si>
  <si>
    <t xml:space="preserve">  中央政府国外债务付息支出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</si>
  <si>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</si>
  <si>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</si>
  <si>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</si>
  <si>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</si>
  <si>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</si>
  <si>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</si>
  <si>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</si>
  <si>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</si>
  <si>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</si>
  <si>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t>表3</t>
  </si>
  <si>
    <t>2019年南江县一般公共预算收支决算平衡表</t>
  </si>
  <si>
    <r>
      <rPr>
        <b/>
        <sz val="12"/>
        <rFont val="宋体"/>
        <charset val="134"/>
      </rPr>
      <t xml:space="preserve">收 </t>
    </r>
    <r>
      <rPr>
        <b/>
        <sz val="12"/>
        <rFont val="宋体"/>
        <charset val="134"/>
      </rPr>
      <t xml:space="preserve"> </t>
    </r>
    <r>
      <rPr>
        <b/>
        <sz val="12"/>
        <rFont val="宋体"/>
        <charset val="134"/>
      </rPr>
      <t>入</t>
    </r>
  </si>
  <si>
    <t>决 算 数</t>
  </si>
  <si>
    <r>
      <rPr>
        <b/>
        <sz val="12"/>
        <rFont val="宋体"/>
        <charset val="134"/>
      </rPr>
      <t xml:space="preserve">支 </t>
    </r>
    <r>
      <rPr>
        <b/>
        <sz val="12"/>
        <rFont val="宋体"/>
        <charset val="134"/>
      </rPr>
      <t xml:space="preserve"> </t>
    </r>
    <r>
      <rPr>
        <b/>
        <sz val="12"/>
        <rFont val="宋体"/>
        <charset val="134"/>
      </rPr>
      <t>出</t>
    </r>
  </si>
  <si>
    <t>一般公共预算收入</t>
  </si>
  <si>
    <t>转移性收入</t>
  </si>
  <si>
    <t>转移性支出</t>
  </si>
  <si>
    <t xml:space="preserve">  上级补助收入</t>
  </si>
  <si>
    <t xml:space="preserve">  补助下级支出</t>
  </si>
  <si>
    <t xml:space="preserve">    返还性收入</t>
  </si>
  <si>
    <t xml:space="preserve">    返还性支出</t>
  </si>
  <si>
    <t xml:space="preserve">    一般性转移支付收入</t>
  </si>
  <si>
    <t xml:space="preserve">    一般性转移支付支出</t>
  </si>
  <si>
    <t xml:space="preserve">    专项转移支付收入</t>
  </si>
  <si>
    <t xml:space="preserve">    专项转移支付支出</t>
  </si>
  <si>
    <t xml:space="preserve">  下级上解收入</t>
  </si>
  <si>
    <t xml:space="preserve">  上解上级支出</t>
  </si>
  <si>
    <t xml:space="preserve">    体制上解收入</t>
  </si>
  <si>
    <t xml:space="preserve">    体制上解支出</t>
  </si>
  <si>
    <t xml:space="preserve">    出口退税专项上解收入</t>
  </si>
  <si>
    <t xml:space="preserve">    出口退税专项上解支出</t>
  </si>
  <si>
    <t xml:space="preserve">    专项上解收入</t>
  </si>
  <si>
    <t xml:space="preserve">    专项上解支出</t>
  </si>
  <si>
    <t xml:space="preserve">  接受其他地区援助收入</t>
  </si>
  <si>
    <t xml:space="preserve">  援助其他地区支出</t>
  </si>
  <si>
    <t xml:space="preserve">  地方政府一般债务收入</t>
  </si>
  <si>
    <t xml:space="preserve">  债务转贷支出</t>
  </si>
  <si>
    <t xml:space="preserve">  国债转贷收入</t>
  </si>
  <si>
    <t xml:space="preserve">  地方政府一般债务还本支出</t>
  </si>
  <si>
    <t xml:space="preserve">  国债转贷资金上年结余</t>
  </si>
  <si>
    <t xml:space="preserve">  增设预算周转金</t>
  </si>
  <si>
    <t xml:space="preserve">  上年结转收入</t>
  </si>
  <si>
    <t xml:space="preserve">  拨付转贷资金数</t>
  </si>
  <si>
    <t xml:space="preserve">  调入预算稳定调节基金</t>
  </si>
  <si>
    <t xml:space="preserve">  国债转贷资金结余</t>
  </si>
  <si>
    <t xml:space="preserve">  调入资金   </t>
  </si>
  <si>
    <t xml:space="preserve">  安排预算稳定调节基金</t>
  </si>
  <si>
    <t xml:space="preserve">  调出资金</t>
  </si>
  <si>
    <t>收  入  总  计</t>
  </si>
  <si>
    <t>支  出  总  计</t>
  </si>
  <si>
    <t>年终结余</t>
  </si>
  <si>
    <t xml:space="preserve">  其中：结转下年支出</t>
  </si>
  <si>
    <t xml:space="preserve">        净结余</t>
  </si>
  <si>
    <t>表4</t>
  </si>
  <si>
    <t>2019年上级对南江县税收返还和转移支付补助决算表</t>
  </si>
  <si>
    <t>预 算 科 目</t>
  </si>
  <si>
    <t>上级补助收入</t>
  </si>
  <si>
    <t xml:space="preserve">  返还性收入</t>
  </si>
  <si>
    <t xml:space="preserve">    所得税基数返还收入</t>
  </si>
  <si>
    <t xml:space="preserve">    成品油税费改革税收返还收入</t>
  </si>
  <si>
    <t xml:space="preserve">    增值税税收返还收入</t>
  </si>
  <si>
    <t xml:space="preserve">    消费税税收返还收入</t>
  </si>
  <si>
    <t xml:space="preserve">    增值税“五五分享”税收返还收入</t>
  </si>
  <si>
    <t xml:space="preserve">    其他税收返还收入</t>
  </si>
  <si>
    <t xml:space="preserve"> 一般性转移支付收入</t>
  </si>
  <si>
    <t xml:space="preserve">    体制补助收入</t>
  </si>
  <si>
    <t xml:space="preserve">    均衡性转移支付收入</t>
  </si>
  <si>
    <t xml:space="preserve">    县级基本财力保障机制奖补资金收入</t>
  </si>
  <si>
    <t xml:space="preserve">    结算补助收入</t>
  </si>
  <si>
    <t xml:space="preserve">    资源枯竭型城市转移支付补助收入</t>
  </si>
  <si>
    <t xml:space="preserve">    企业事业单位划转补助收入</t>
  </si>
  <si>
    <t xml:space="preserve">    成品油税费改革转移支付补助收入</t>
  </si>
  <si>
    <t xml:space="preserve">    公共安全共同财政事权转移支付收入  </t>
  </si>
  <si>
    <t xml:space="preserve">    教育共同财政事权转移支付收入  </t>
  </si>
  <si>
    <t xml:space="preserve">    社会保障和就业共同财政事权转移支付收入  </t>
  </si>
  <si>
    <t xml:space="preserve">    文化旅游体育与传媒共同财政事权转移支付收入  </t>
  </si>
  <si>
    <t xml:space="preserve">    农村综合改革转移支付收入</t>
  </si>
  <si>
    <t xml:space="preserve">    产粮(油)大县奖励资金收入</t>
  </si>
  <si>
    <t xml:space="preserve">    重点生态功能区转移支付收入</t>
  </si>
  <si>
    <t xml:space="preserve">    固定数额补助收入</t>
  </si>
  <si>
    <t xml:space="preserve">    革命老区转移支付收入</t>
  </si>
  <si>
    <t xml:space="preserve">    卫生健康共同财政事权转移支付收入  </t>
  </si>
  <si>
    <t xml:space="preserve">    节能环保共同财政事权转移支付收入  </t>
  </si>
  <si>
    <t xml:space="preserve">    贫困地区转移支付收入</t>
  </si>
  <si>
    <t xml:space="preserve">    农林水共同财政事权转移支付收入  </t>
  </si>
  <si>
    <t xml:space="preserve">    交通运输共同财政事权转移支付收入  </t>
  </si>
  <si>
    <t xml:space="preserve">    金融共同财政事权转移支付收入  </t>
  </si>
  <si>
    <t xml:space="preserve">    住房保障共同财政事权转移支付收入  </t>
  </si>
  <si>
    <t xml:space="preserve">    其他共同财政事权转移支付收入  </t>
  </si>
  <si>
    <t xml:space="preserve">    其他一般性转移支付收入</t>
  </si>
  <si>
    <t xml:space="preserve">  专项转移支付收入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</si>
  <si>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</si>
  <si>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</si>
  <si>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</si>
  <si>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</si>
  <si>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</si>
  <si>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</si>
  <si>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文化旅游体育与传媒</t>
  </si>
  <si>
    <t xml:space="preserve">    社会保障和就业</t>
  </si>
  <si>
    <t xml:space="preserve">    卫生健康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</si>
  <si>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</si>
  <si>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</si>
  <si>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</si>
  <si>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</si>
  <si>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</si>
  <si>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</si>
  <si>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</si>
  <si>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自然资源海洋气象等</t>
  </si>
  <si>
    <t xml:space="preserve">    住房保障</t>
  </si>
  <si>
    <t xml:space="preserve">    粮油物资储备</t>
  </si>
  <si>
    <t xml:space="preserve">    其他收入</t>
  </si>
  <si>
    <t>表5</t>
  </si>
  <si>
    <t>2019年南江县一般公共预算基本支出决算表</t>
  </si>
  <si>
    <t>合计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</si>
  <si>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</si>
  <si>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</si>
  <si>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</si>
  <si>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</si>
  <si>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</si>
  <si>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</si>
  <si>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</si>
  <si>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</si>
  <si>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</si>
  <si>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</si>
  <si>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</si>
  <si>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</si>
  <si>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</si>
  <si>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</si>
  <si>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</si>
  <si>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</si>
  <si>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</si>
  <si>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</si>
  <si>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</si>
  <si>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</si>
  <si>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因公出国（境）费用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</si>
  <si>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</si>
  <si>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</si>
  <si>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</si>
  <si>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</si>
  <si>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</si>
  <si>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</si>
  <si>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</si>
  <si>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</si>
  <si>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</si>
  <si>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</si>
  <si>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</si>
  <si>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</si>
  <si>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</si>
  <si>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</si>
  <si>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</si>
  <si>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</si>
  <si>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</si>
  <si>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</si>
  <si>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</si>
  <si>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</si>
  <si>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</si>
  <si>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</si>
  <si>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</si>
  <si>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</si>
  <si>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其他对个人和家庭的补助支出</t>
  </si>
  <si>
    <t>表6</t>
  </si>
  <si>
    <t xml:space="preserve">2019年预算内基本建设支出决算表 </t>
  </si>
  <si>
    <t xml:space="preserve">项  目  </t>
  </si>
  <si>
    <t>合   计</t>
  </si>
  <si>
    <t>一、（市、县）本级支出</t>
  </si>
  <si>
    <t xml:space="preserve">  一般公共服务支出</t>
  </si>
  <si>
    <t xml:space="preserve">  公共安全支出</t>
  </si>
  <si>
    <t xml:space="preserve">  教育支出</t>
  </si>
  <si>
    <t xml:space="preserve">  科学技术支出</t>
  </si>
  <si>
    <t xml:space="preserve">  文化旅游体育与传媒</t>
  </si>
  <si>
    <t xml:space="preserve">  社会保障和就业支出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</si>
  <si>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</si>
  <si>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</si>
  <si>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</si>
  <si>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</si>
  <si>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</si>
  <si>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</si>
  <si>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</si>
  <si>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</si>
  <si>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</si>
  <si>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</si>
  <si>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</si>
  <si>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灾害防治及应急管理支出</t>
  </si>
  <si>
    <t>二、对下转移支付</t>
  </si>
  <si>
    <t>表7</t>
  </si>
  <si>
    <t>2019年南江县地方政府一般债务余额情况表</t>
  </si>
  <si>
    <t>项        目</t>
  </si>
  <si>
    <t>金    额</t>
  </si>
  <si>
    <t>一、2018年末地方政府一般债务余额</t>
  </si>
  <si>
    <t>二、2019年地方政府一般债务举借额</t>
  </si>
  <si>
    <t>三、2019年地方政府一般债务偿还减少额</t>
  </si>
  <si>
    <t xml:space="preserve">    其中：一般公共预算安排还本额</t>
  </si>
  <si>
    <t>四、2019年末地方政府一般债务余额</t>
  </si>
  <si>
    <t>注：本表反映的举借额和偿还额均包含置换债券。</t>
  </si>
  <si>
    <t>表8</t>
  </si>
  <si>
    <t>2019年南江县地方政府一般债务分地区限额表</t>
  </si>
  <si>
    <t xml:space="preserve">                                                          </t>
  </si>
  <si>
    <r>
      <rPr>
        <b/>
        <sz val="12"/>
        <color theme="1"/>
        <rFont val="宋体"/>
        <charset val="134"/>
      </rPr>
      <t xml:space="preserve">地 </t>
    </r>
    <r>
      <rPr>
        <b/>
        <sz val="12"/>
        <color indexed="8"/>
        <rFont val="宋体"/>
        <charset val="134"/>
      </rPr>
      <t xml:space="preserve">       </t>
    </r>
    <r>
      <rPr>
        <b/>
        <sz val="12"/>
        <color indexed="8"/>
        <rFont val="宋体"/>
        <charset val="134"/>
      </rPr>
      <t>区</t>
    </r>
  </si>
  <si>
    <t>2019年限额</t>
  </si>
  <si>
    <t>南江县</t>
  </si>
  <si>
    <t>合       计</t>
  </si>
  <si>
    <t>表9</t>
  </si>
  <si>
    <t>2019年南江县政府性基金收入决算表</t>
  </si>
  <si>
    <r>
      <rPr>
        <b/>
        <sz val="12"/>
        <rFont val="宋体"/>
        <charset val="134"/>
      </rPr>
      <t>预</t>
    </r>
    <r>
      <rPr>
        <b/>
        <sz val="12"/>
        <rFont val="Times New Roman"/>
        <charset val="134"/>
      </rPr>
      <t xml:space="preserve">    </t>
    </r>
    <r>
      <rPr>
        <b/>
        <sz val="12"/>
        <rFont val="宋体"/>
        <charset val="134"/>
      </rPr>
      <t>算</t>
    </r>
    <r>
      <rPr>
        <b/>
        <sz val="12"/>
        <rFont val="Times New Roman"/>
        <charset val="134"/>
      </rPr>
      <t xml:space="preserve">    </t>
    </r>
    <r>
      <rPr>
        <b/>
        <sz val="12"/>
        <rFont val="宋体"/>
        <charset val="134"/>
      </rPr>
      <t>科</t>
    </r>
    <r>
      <rPr>
        <b/>
        <sz val="12"/>
        <rFont val="Times New Roman"/>
        <charset val="134"/>
      </rPr>
      <t xml:space="preserve">    </t>
    </r>
    <r>
      <rPr>
        <b/>
        <sz val="12"/>
        <rFont val="宋体"/>
        <charset val="134"/>
      </rPr>
      <t>目</t>
    </r>
  </si>
  <si>
    <t>一、农网还贷资金收入</t>
  </si>
  <si>
    <t>二、港口建设费收入</t>
  </si>
  <si>
    <t>三、新型墙体材料专项基金收入</t>
  </si>
  <si>
    <t>四、国家电影事业发展专项资金收入</t>
  </si>
  <si>
    <t>五、城市公用事业附加收入</t>
  </si>
  <si>
    <t>六、国有土地收益基金收入</t>
  </si>
  <si>
    <t>七、农业土地开发资金收入</t>
  </si>
  <si>
    <t>八、国有土地使用权出让收入</t>
  </si>
  <si>
    <t>九、大中型水库库区基金收入</t>
  </si>
  <si>
    <t>十、彩票公益金收入</t>
  </si>
  <si>
    <t>十一、城市基础设施配套费收入</t>
  </si>
  <si>
    <t>十二、小型水库移民扶助基金收入</t>
  </si>
  <si>
    <t>十三、国家重大水利工程建设基金收入</t>
  </si>
  <si>
    <t>十四、车辆通行费</t>
  </si>
  <si>
    <t>十五、污水处理费收入</t>
  </si>
  <si>
    <t>十六、彩票发行机构和彩票销售机构的业务费用</t>
  </si>
  <si>
    <t>十七、其他政府性基金收入</t>
  </si>
  <si>
    <t>收入合计</t>
  </si>
  <si>
    <t>表10</t>
  </si>
  <si>
    <t>2019年南江县政府性基金支出预算表</t>
  </si>
  <si>
    <t>一、文化体育与传媒支出</t>
  </si>
  <si>
    <t xml:space="preserve">    国家电影事业发展专项资金及对应专项债务收入安排的支出</t>
  </si>
  <si>
    <t>二、社会保障和就业支出</t>
  </si>
  <si>
    <t xml:space="preserve">  大中型水库移民后期扶持基金支出</t>
  </si>
  <si>
    <t xml:space="preserve">  小型水库移民扶助基金及对应专项债务收入安排的支出</t>
  </si>
  <si>
    <t>三、城乡社区支出</t>
  </si>
  <si>
    <t xml:space="preserve">  国有土地使用权出让收入及对应专项债务收入安排的支出</t>
  </si>
  <si>
    <t xml:space="preserve">  国有土地收益基金及对应专项债务收入安排的支出</t>
  </si>
  <si>
    <t xml:space="preserve">  农业土地开发资金及对应专项债务收入安排的支出</t>
  </si>
  <si>
    <t xml:space="preserve">  新增建设用地土地有偿使用费及对应专项债务收入安排的支出</t>
  </si>
  <si>
    <t xml:space="preserve">  城市基础设施配套费及对应专项债务收入安排的支出</t>
  </si>
  <si>
    <t xml:space="preserve">  污水处理费及对应专项债务收入安排的支出</t>
  </si>
  <si>
    <t xml:space="preserve">   土地储备专项债券收入安排的支出</t>
  </si>
  <si>
    <t>四、农林水支出</t>
  </si>
  <si>
    <t xml:space="preserve">  大中型水库库区基金及对应专项债务收入安排的支出</t>
  </si>
  <si>
    <t>五、资源勘探信息等支出</t>
  </si>
  <si>
    <t xml:space="preserve">  散装水泥专项资金及对应专项债务收入安排的支出</t>
  </si>
  <si>
    <t xml:space="preserve">  新型墙体材料专项基金及对应专项债务收入安排的支出</t>
  </si>
  <si>
    <t>六、商业服务等支出</t>
  </si>
  <si>
    <t xml:space="preserve">  旅游发展基金支出</t>
  </si>
  <si>
    <t>七、其他支出</t>
  </si>
  <si>
    <t xml:space="preserve">  其他政府性基金及对应专项债务收入安排的支出</t>
  </si>
  <si>
    <t xml:space="preserve">  彩票公益金及对应专项债务收入安排的支出</t>
  </si>
  <si>
    <t>八、债务付息支出</t>
  </si>
  <si>
    <t>九、债务发行费用支出</t>
  </si>
  <si>
    <t>政府性基金支出</t>
  </si>
  <si>
    <t>样表53</t>
  </si>
  <si>
    <t>2019年南江县政府性基金收支决算平衡表</t>
  </si>
  <si>
    <t>收 入</t>
  </si>
  <si>
    <t>支 出</t>
  </si>
  <si>
    <t>政府性基金收入</t>
  </si>
  <si>
    <t>补助下级支出</t>
  </si>
  <si>
    <t>下级上解收入</t>
  </si>
  <si>
    <t>上解上级支出</t>
  </si>
  <si>
    <t>调入资金</t>
  </si>
  <si>
    <t>调出资金</t>
  </si>
  <si>
    <t xml:space="preserve">  地方政府债务转贷收入</t>
  </si>
  <si>
    <t xml:space="preserve">  地方政府债务还本支出</t>
  </si>
  <si>
    <t xml:space="preserve">     专项债务转贷收入</t>
  </si>
  <si>
    <t xml:space="preserve">   地方政府专项债务还本支出</t>
  </si>
  <si>
    <r>
      <rPr>
        <b/>
        <sz val="12"/>
        <color indexed="8"/>
        <rFont val="宋体"/>
        <charset val="134"/>
      </rPr>
      <t xml:space="preserve"> </t>
    </r>
    <r>
      <rPr>
        <b/>
        <sz val="12"/>
        <color indexed="8"/>
        <rFont val="宋体"/>
        <charset val="134"/>
      </rPr>
      <t xml:space="preserve"> </t>
    </r>
    <r>
      <rPr>
        <b/>
        <sz val="12"/>
        <color indexed="8"/>
        <rFont val="宋体"/>
        <charset val="134"/>
      </rPr>
      <t>上年结转收入</t>
    </r>
  </si>
  <si>
    <t>收入总计</t>
  </si>
  <si>
    <t>支出总计</t>
  </si>
  <si>
    <t>表11</t>
  </si>
  <si>
    <t>2019年上级对南江县政府性基金转移支付补助决算表</t>
  </si>
  <si>
    <t xml:space="preserve">   一、国家电影事业发展专项资金收入</t>
  </si>
  <si>
    <t xml:space="preserve">   二、大中型水库移民后期扶持基金收入</t>
  </si>
  <si>
    <t xml:space="preserve">   三、小型水库移民扶助基金收入</t>
  </si>
  <si>
    <t xml:space="preserve">   四、国有土地使用权出让收入</t>
  </si>
  <si>
    <t xml:space="preserve">   五、城市公用事业附加收入</t>
  </si>
  <si>
    <t xml:space="preserve">   六、国有土地收益基金收入</t>
  </si>
  <si>
    <t xml:space="preserve">   七、农业土地开发资金收入</t>
  </si>
  <si>
    <t xml:space="preserve">   八、城市基础设施配套费收入</t>
  </si>
  <si>
    <t xml:space="preserve">   九、污水处理费收入</t>
  </si>
  <si>
    <t xml:space="preserve">   十、大中型水库库区基金收入</t>
  </si>
  <si>
    <t xml:space="preserve">   十一、国家重大水利工程建设基金收入</t>
  </si>
  <si>
    <t xml:space="preserve">   十二、车辆通行费</t>
  </si>
  <si>
    <t xml:space="preserve">   十三、港口建设费收入</t>
  </si>
  <si>
    <t xml:space="preserve">   十四、民航发展基金收入</t>
  </si>
  <si>
    <t xml:space="preserve">   十五、新型墙体材料专项基金收入</t>
  </si>
  <si>
    <t xml:space="preserve">   十六、旅游发展基金收入</t>
  </si>
  <si>
    <t xml:space="preserve">   十七、农网还贷资金收入</t>
  </si>
  <si>
    <t xml:space="preserve">   十八、其他政府性基金收入</t>
  </si>
  <si>
    <t xml:space="preserve">   十九、彩票发行机构和彩票销售机构的业务费用</t>
  </si>
  <si>
    <t xml:space="preserve">   二十、彩票公益金收入</t>
  </si>
  <si>
    <t>表12</t>
  </si>
  <si>
    <t>2019年南江县地方政府专项债务余额情况表</t>
  </si>
  <si>
    <t>一、2018年末地方政府专项债务余额</t>
  </si>
  <si>
    <t>二、2019地方政府专项债务举借额</t>
  </si>
  <si>
    <t>三、2019年地方政府专项债务偿还减少额</t>
  </si>
  <si>
    <t xml:space="preserve">    其中：政府性基金预算安排还本额</t>
  </si>
  <si>
    <t>四、2019年末地方政府专项债务余额</t>
  </si>
  <si>
    <t>表13</t>
  </si>
  <si>
    <t>2019年南江县地方政府专项债务分地区限额表</t>
  </si>
  <si>
    <t>表14</t>
  </si>
  <si>
    <t>2019年南江县国有资本经营预算收入决算表</t>
  </si>
  <si>
    <t>预  算  科  目</t>
  </si>
  <si>
    <t>一、利润收入</t>
  </si>
  <si>
    <t xml:space="preserve">    运输企业利润收入</t>
  </si>
  <si>
    <t xml:space="preserve">    投资服务企业利润收入</t>
  </si>
  <si>
    <t xml:space="preserve">    建筑施工企业利润收入</t>
  </si>
  <si>
    <t xml:space="preserve">    农林牧渔企业利润收入</t>
  </si>
  <si>
    <t xml:space="preserve">    转制科研院所利润收入</t>
  </si>
  <si>
    <t xml:space="preserve">    教育文化广播企业利润收入</t>
  </si>
  <si>
    <r>
      <rPr>
        <sz val="12"/>
        <rFont val="宋体"/>
        <charset val="134"/>
      </rPr>
      <t xml:space="preserve"> </t>
    </r>
    <r>
      <rPr>
        <sz val="11"/>
        <color theme="1"/>
        <rFont val="宋体"/>
        <charset val="134"/>
        <scheme val="minor"/>
      </rPr>
      <t xml:space="preserve">   </t>
    </r>
    <r>
      <rPr>
        <sz val="12"/>
        <rFont val="宋体"/>
        <charset val="134"/>
      </rPr>
      <t>金融企业利润收入（国资预算）</t>
    </r>
  </si>
  <si>
    <t xml:space="preserve">    其他国有资本经营预算企业利润收入</t>
  </si>
  <si>
    <t>二、股利、股息收入</t>
  </si>
  <si>
    <t xml:space="preserve">    国有控股公司股利、股息收入</t>
  </si>
  <si>
    <t xml:space="preserve">    国有参股公司股利、股息收入</t>
  </si>
  <si>
    <t xml:space="preserve">    其他国有资本经营预算企业股利、股息收入</t>
  </si>
  <si>
    <t>三、其他国有资本经营预算收入</t>
  </si>
  <si>
    <t>南江县国有资本经营预算收入</t>
  </si>
  <si>
    <t>国有资本经营预算转移性收入</t>
  </si>
  <si>
    <t>上年结转收入</t>
  </si>
  <si>
    <t>表15</t>
  </si>
  <si>
    <t>2019年南江县国有资本经营预算支出决算表</t>
  </si>
  <si>
    <r>
      <rPr>
        <b/>
        <sz val="12"/>
        <rFont val="宋体"/>
        <charset val="134"/>
      </rPr>
      <t xml:space="preserve">预  算  </t>
    </r>
    <r>
      <rPr>
        <b/>
        <sz val="12"/>
        <rFont val="宋体"/>
        <charset val="134"/>
      </rPr>
      <t>科</t>
    </r>
    <r>
      <rPr>
        <b/>
        <sz val="12"/>
        <rFont val="宋体"/>
        <charset val="134"/>
      </rPr>
      <t xml:space="preserve">  </t>
    </r>
    <r>
      <rPr>
        <b/>
        <sz val="12"/>
        <rFont val="宋体"/>
        <charset val="134"/>
      </rPr>
      <t>目</t>
    </r>
  </si>
  <si>
    <t>一、国有资本经营预算支出</t>
  </si>
  <si>
    <t xml:space="preserve">    （一）解决历史遗留问题及改革成本支出</t>
  </si>
  <si>
    <r>
      <rPr>
        <sz val="12"/>
        <rFont val="宋体"/>
        <charset val="134"/>
      </rPr>
      <t xml:space="preserve">          </t>
    </r>
    <r>
      <rPr>
        <sz val="11"/>
        <color theme="1"/>
        <rFont val="宋体"/>
        <charset val="134"/>
        <scheme val="minor"/>
      </rPr>
      <t>其中：“三供一业”移交补助支出</t>
    </r>
  </si>
  <si>
    <r>
      <rPr>
        <sz val="12"/>
        <rFont val="宋体"/>
        <charset val="134"/>
      </rPr>
      <t xml:space="preserve"> </t>
    </r>
    <r>
      <rPr>
        <sz val="11"/>
        <color theme="1"/>
        <rFont val="宋体"/>
        <charset val="134"/>
        <scheme val="minor"/>
      </rPr>
      <t xml:space="preserve">               其他解决历史遗留问题及改革成本支出</t>
    </r>
  </si>
  <si>
    <t xml:space="preserve">    （二）国有企业资本金注入</t>
  </si>
  <si>
    <r>
      <rPr>
        <sz val="12"/>
        <rFont val="宋体"/>
        <charset val="134"/>
      </rPr>
      <t xml:space="preserve"> </t>
    </r>
    <r>
      <rPr>
        <sz val="11"/>
        <color theme="1"/>
        <rFont val="宋体"/>
        <charset val="134"/>
        <scheme val="minor"/>
      </rPr>
      <t xml:space="preserve">         其中：国有经济结构调整支出</t>
    </r>
  </si>
  <si>
    <t xml:space="preserve">    （三）其他国有资本经营预算支出</t>
  </si>
  <si>
    <r>
      <rPr>
        <sz val="12"/>
        <rFont val="宋体"/>
        <charset val="134"/>
      </rPr>
      <t xml:space="preserve"> </t>
    </r>
    <r>
      <rPr>
        <sz val="11"/>
        <color theme="1"/>
        <rFont val="宋体"/>
        <charset val="134"/>
        <scheme val="minor"/>
      </rPr>
      <t xml:space="preserve">         其中：其他国有资本经营预算支出</t>
    </r>
  </si>
  <si>
    <t>二、转移性支出</t>
  </si>
  <si>
    <t xml:space="preserve">    （一）国有资本经营预算转移支付</t>
  </si>
  <si>
    <t xml:space="preserve">          其中：国有资本经营预算转移支付支出</t>
  </si>
  <si>
    <t xml:space="preserve">    （二）调出资金</t>
  </si>
  <si>
    <t xml:space="preserve">          其中：国有资本经营预算调出资金</t>
  </si>
  <si>
    <t>省级国有资本经营预算支出</t>
  </si>
  <si>
    <t>结转下年支出</t>
  </si>
  <si>
    <t>表16</t>
  </si>
  <si>
    <t>2019年南江县社会保险基金收入决算表</t>
  </si>
  <si>
    <t>累计占预算（%）</t>
  </si>
  <si>
    <t>简要说明</t>
  </si>
  <si>
    <t>一、企业职工基本养老保险基金收入</t>
  </si>
  <si>
    <t xml:space="preserve">    其中：基本养老保险费收入</t>
  </si>
  <si>
    <t xml:space="preserve">          基本养老保险基金财政补贴收入</t>
  </si>
  <si>
    <t xml:space="preserve">          其他基本养老保险基金收入</t>
  </si>
  <si>
    <t>二、机关事业单位基本养老保险基金收入</t>
  </si>
  <si>
    <t>三、失业保险基金收入</t>
  </si>
  <si>
    <t xml:space="preserve">    其中：失业保险费收入</t>
  </si>
  <si>
    <t xml:space="preserve">          失业保险基金财政补贴收入</t>
  </si>
  <si>
    <t xml:space="preserve">          其他失业保险基金收入</t>
  </si>
  <si>
    <t>四、城镇职工基本医疗保险基金收入</t>
  </si>
  <si>
    <t xml:space="preserve">    其中：基本医疗保险费收入</t>
  </si>
  <si>
    <t xml:space="preserve">          基本医疗保险基金财政补贴收入</t>
  </si>
  <si>
    <t xml:space="preserve">          其他基本医疗保险基金收入</t>
  </si>
  <si>
    <t>五、工伤保险基金收入</t>
  </si>
  <si>
    <t xml:space="preserve">    其中：工伤保险费收入</t>
  </si>
  <si>
    <t xml:space="preserve">          工伤保险基金财政补贴收入</t>
  </si>
  <si>
    <t xml:space="preserve">          其他工伤保险基金收入</t>
  </si>
  <si>
    <t>六、生育保险基金收入</t>
  </si>
  <si>
    <t xml:space="preserve">    其中：生育保险费收入</t>
  </si>
  <si>
    <t xml:space="preserve">          生育保险基金财政补贴收入</t>
  </si>
  <si>
    <t xml:space="preserve">          其他生育保险基金收入</t>
  </si>
  <si>
    <t>七、城乡居民基本医疗保险基金收入</t>
  </si>
  <si>
    <t>八、城乡居民基本养老保险基金收入</t>
  </si>
  <si>
    <t>社会保险基金收入合计</t>
  </si>
  <si>
    <t>表17</t>
  </si>
  <si>
    <t>2019年南江县社会保险基金支出决算表</t>
  </si>
  <si>
    <t>一、企业职工基本养老保险基金支出</t>
  </si>
  <si>
    <t xml:space="preserve">    其中：基本养老金</t>
  </si>
  <si>
    <t xml:space="preserve">          医疗补助金</t>
  </si>
  <si>
    <t xml:space="preserve">          丧葬抚恤补助</t>
  </si>
  <si>
    <t xml:space="preserve">          其他基本养老保险基金支出</t>
  </si>
  <si>
    <t>二、机关事业单位基本养老保险基金支出</t>
  </si>
  <si>
    <t>三、失业保险基金支出</t>
  </si>
  <si>
    <t xml:space="preserve">    其中：失业保险金</t>
  </si>
  <si>
    <t xml:space="preserve">          医疗保险费</t>
  </si>
  <si>
    <t xml:space="preserve">          职业培训和职业介绍补贴</t>
  </si>
  <si>
    <t xml:space="preserve">          其他失业保险基金支出</t>
  </si>
  <si>
    <t>四、城镇职工基本医疗保险基金支出</t>
  </si>
  <si>
    <t xml:space="preserve">    其中：基本医疗保险统筹基金待遇支出</t>
  </si>
  <si>
    <t xml:space="preserve">          医疗保险个人账户基金待遇支出</t>
  </si>
  <si>
    <t xml:space="preserve">          其他基本医疗保险基金支出</t>
  </si>
  <si>
    <t>五、工伤保险基金支出</t>
  </si>
  <si>
    <t xml:space="preserve">    其中：工伤保险待遇</t>
  </si>
  <si>
    <t xml:space="preserve">          其他工伤保险基金支出</t>
  </si>
  <si>
    <t>六、生育保险基金支出</t>
  </si>
  <si>
    <t xml:space="preserve">    其中：生育保险金</t>
  </si>
  <si>
    <t xml:space="preserve">          其他生育保险基金支出</t>
  </si>
  <si>
    <t>七、城乡居民基本医疗保险基金支出</t>
  </si>
  <si>
    <t>八、城乡居民基本养老保险基金支出</t>
  </si>
  <si>
    <t>社会保险基金支出合计</t>
  </si>
  <si>
    <t>表18</t>
  </si>
  <si>
    <t>2019年南江县地方政府债务余额情况汇总表</t>
  </si>
  <si>
    <t>一、2018年末地方政府债务余额</t>
  </si>
  <si>
    <t>二、2019年地方政府债务举借额</t>
  </si>
  <si>
    <t>三、2019年地方政府债务偿还减少额</t>
  </si>
  <si>
    <t xml:space="preserve">    其中：一般公共预算和政府性基金预算安排还本额</t>
  </si>
  <si>
    <t>四、2019年末地方政府债务余额</t>
  </si>
  <si>
    <t>注：本表反映举借额和偿还额均包含置换债券。</t>
  </si>
  <si>
    <t>表19</t>
  </si>
  <si>
    <t>2019年南江县地方政府债务分地区限额汇总表</t>
  </si>
</sst>
</file>

<file path=xl/styles.xml><?xml version="1.0" encoding="utf-8"?>
<styleSheet xmlns="http://schemas.openxmlformats.org/spreadsheetml/2006/main">
  <numFmts count="18">
    <numFmt numFmtId="43" formatCode="_ * #,##0.00_ ;_ * \-#,##0.00_ ;_ * &quot;-&quot;??_ ;_ @_ "/>
    <numFmt numFmtId="176" formatCode="_-* #,##0.00_-;\-* #,##0.00_-;_-* &quot;-&quot;??_-;_-@_-"/>
    <numFmt numFmtId="177" formatCode="#,##0.0_ "/>
    <numFmt numFmtId="178" formatCode="0_ "/>
    <numFmt numFmtId="179" formatCode="_-* #,##0_-;\-* #,##0_-;_-* &quot;-&quot;_-;_-@_-"/>
    <numFmt numFmtId="180" formatCode="_(* #,##0_);_(* \(#,##0\);_(* &quot;-&quot;_);_(@_)"/>
    <numFmt numFmtId="42" formatCode="_ &quot;￥&quot;* #,##0_ ;_ &quot;￥&quot;* \-#,##0_ ;_ &quot;￥&quot;* &quot;-&quot;_ ;_ @_ "/>
    <numFmt numFmtId="41" formatCode="_ * #,##0_ ;_ * \-#,##0_ ;_ * &quot;-&quot;_ ;_ @_ "/>
    <numFmt numFmtId="181" formatCode="0.0_ "/>
    <numFmt numFmtId="182" formatCode="#,##0.00_ "/>
    <numFmt numFmtId="44" formatCode="_ &quot;￥&quot;* #,##0.00_ ;_ &quot;￥&quot;* \-#,##0.00_ ;_ &quot;￥&quot;* &quot;-&quot;??_ ;_ @_ "/>
    <numFmt numFmtId="183" formatCode="0.00_ "/>
    <numFmt numFmtId="184" formatCode="#,##0_);[Red]\(#,##0\)"/>
    <numFmt numFmtId="185" formatCode="0.0_);[Red]\(0.0\)"/>
    <numFmt numFmtId="186" formatCode="0_);[Red]\(0\)"/>
    <numFmt numFmtId="187" formatCode="0;_輀"/>
    <numFmt numFmtId="188" formatCode="____@"/>
    <numFmt numFmtId="189" formatCode="#,##0_ "/>
  </numFmts>
  <fonts count="100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8"/>
      <name val="宋体"/>
      <charset val="134"/>
      <scheme val="minor"/>
    </font>
    <font>
      <sz val="12"/>
      <color theme="1"/>
      <name val="Arial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  <scheme val="major"/>
    </font>
    <font>
      <b/>
      <sz val="20"/>
      <name val="宋体"/>
      <charset val="134"/>
    </font>
    <font>
      <sz val="10"/>
      <name val="宋体"/>
      <charset val="134"/>
    </font>
    <font>
      <sz val="11"/>
      <name val="Times New Roman"/>
      <charset val="0"/>
    </font>
    <font>
      <b/>
      <sz val="11"/>
      <name val="宋体"/>
      <charset val="0"/>
      <scheme val="minor"/>
    </font>
    <font>
      <b/>
      <sz val="12"/>
      <name val="宋体"/>
      <charset val="134"/>
      <scheme val="minor"/>
    </font>
    <font>
      <sz val="12"/>
      <color indexed="10"/>
      <name val="宋体"/>
      <charset val="134"/>
    </font>
    <font>
      <sz val="12"/>
      <name val="Arial Narrow"/>
      <charset val="134"/>
    </font>
    <font>
      <sz val="14"/>
      <color theme="1"/>
      <name val="黑体"/>
      <charset val="134"/>
    </font>
    <font>
      <b/>
      <sz val="18"/>
      <name val="宋体"/>
      <charset val="134"/>
    </font>
    <font>
      <sz val="12"/>
      <color theme="1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sz val="9"/>
      <color theme="1"/>
      <name val="Arial"/>
      <charset val="134"/>
    </font>
    <font>
      <b/>
      <sz val="12"/>
      <name val="黑体"/>
      <charset val="134"/>
    </font>
    <font>
      <b/>
      <sz val="14"/>
      <name val="宋体"/>
      <charset val="134"/>
    </font>
    <font>
      <b/>
      <sz val="11"/>
      <name val="宋体"/>
      <charset val="134"/>
    </font>
    <font>
      <sz val="12"/>
      <name val="宋体"/>
      <charset val="134"/>
      <scheme val="minor"/>
    </font>
    <font>
      <sz val="12"/>
      <name val="宋体"/>
      <charset val="0"/>
      <scheme val="minor"/>
    </font>
    <font>
      <sz val="12"/>
      <color indexed="8"/>
      <name val="宋体"/>
      <charset val="134"/>
      <scheme val="minor"/>
    </font>
    <font>
      <sz val="11"/>
      <name val="宋体"/>
      <charset val="134"/>
    </font>
    <font>
      <b/>
      <sz val="11"/>
      <color indexed="8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indexed="8"/>
      <name val="宋体"/>
      <charset val="134"/>
    </font>
    <font>
      <sz val="11"/>
      <color indexed="0"/>
      <name val="宋体"/>
      <charset val="0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11"/>
      <color indexed="0"/>
      <name val="宋体"/>
      <charset val="0"/>
      <scheme val="minor"/>
    </font>
    <font>
      <b/>
      <sz val="11"/>
      <color indexed="8"/>
      <name val="宋体"/>
      <charset val="134"/>
      <scheme val="minor"/>
    </font>
    <font>
      <sz val="14"/>
      <name val="黑体"/>
      <charset val="134"/>
    </font>
    <font>
      <sz val="11"/>
      <name val="宋体"/>
      <charset val="0"/>
      <scheme val="minor"/>
    </font>
    <font>
      <b/>
      <sz val="10"/>
      <name val="宋体"/>
      <charset val="134"/>
    </font>
    <font>
      <b/>
      <sz val="20"/>
      <color theme="1"/>
      <name val="宋体"/>
      <charset val="134"/>
      <scheme val="minor"/>
    </font>
    <font>
      <sz val="10"/>
      <name val="Times New Roman"/>
      <charset val="0"/>
    </font>
    <font>
      <sz val="16"/>
      <name val="宋体"/>
      <charset val="134"/>
    </font>
    <font>
      <sz val="12"/>
      <name val="黑体"/>
      <charset val="134"/>
    </font>
    <font>
      <b/>
      <sz val="11"/>
      <name val="Times New Roman"/>
      <charset val="0"/>
    </font>
    <font>
      <sz val="11"/>
      <color rgb="FFFF0000"/>
      <name val="Times New Roman"/>
      <charset val="0"/>
    </font>
    <font>
      <sz val="11"/>
      <color indexed="0"/>
      <name val="宋体"/>
      <charset val="134"/>
      <scheme val="minor"/>
    </font>
    <font>
      <sz val="11"/>
      <color indexed="52"/>
      <name val="宋体"/>
      <charset val="134"/>
    </font>
    <font>
      <sz val="11"/>
      <color indexed="20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b/>
      <sz val="11"/>
      <color theme="3"/>
      <name val="宋体"/>
      <charset val="134"/>
      <scheme val="minor"/>
    </font>
    <font>
      <sz val="11"/>
      <color indexed="60"/>
      <name val="宋体"/>
      <charset val="134"/>
    </font>
    <font>
      <b/>
      <sz val="15"/>
      <color indexed="56"/>
      <name val="宋体"/>
      <charset val="134"/>
    </font>
    <font>
      <b/>
      <sz val="18"/>
      <color theme="3"/>
      <name val="宋体"/>
      <charset val="134"/>
      <scheme val="minor"/>
    </font>
    <font>
      <b/>
      <sz val="13"/>
      <color indexed="56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indexed="52"/>
      <name val="宋体"/>
      <charset val="134"/>
    </font>
    <font>
      <sz val="11"/>
      <color rgb="FF3F3F76"/>
      <name val="宋体"/>
      <charset val="0"/>
      <scheme val="minor"/>
    </font>
    <font>
      <sz val="10"/>
      <color indexed="17"/>
      <name val="Calibri"/>
      <charset val="134"/>
    </font>
    <font>
      <u/>
      <sz val="11"/>
      <color rgb="FF800080"/>
      <name val="宋体"/>
      <charset val="0"/>
      <scheme val="minor"/>
    </font>
    <font>
      <b/>
      <sz val="11"/>
      <color indexed="56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MS Sans Serif"/>
      <charset val="134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6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indexed="63"/>
      <name val="宋体"/>
      <charset val="134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14"/>
      <name val="宋体"/>
      <charset val="134"/>
    </font>
    <font>
      <sz val="11"/>
      <color indexed="16"/>
      <name val="宋体"/>
      <charset val="134"/>
    </font>
    <font>
      <sz val="10"/>
      <name val="Helv"/>
      <charset val="134"/>
    </font>
    <font>
      <b/>
      <sz val="18"/>
      <color indexed="56"/>
      <name val="宋体"/>
      <charset val="134"/>
    </font>
    <font>
      <sz val="11"/>
      <color indexed="10"/>
      <name val="宋体"/>
      <charset val="134"/>
    </font>
    <font>
      <sz val="7"/>
      <name val="Small Fonts"/>
      <charset val="134"/>
    </font>
    <font>
      <sz val="10"/>
      <color indexed="8"/>
      <name val="Calibri"/>
      <charset val="134"/>
    </font>
    <font>
      <sz val="12"/>
      <color indexed="20"/>
      <name val="宋体"/>
      <charset val="134"/>
    </font>
    <font>
      <sz val="10"/>
      <color indexed="20"/>
      <name val="Calibri"/>
      <charset val="134"/>
    </font>
    <font>
      <sz val="10"/>
      <name val="Arial"/>
      <charset val="134"/>
    </font>
    <font>
      <sz val="9"/>
      <color indexed="8"/>
      <name val="宋体"/>
      <charset val="134"/>
    </font>
    <font>
      <sz val="12"/>
      <name val="仿宋_GB2312"/>
      <charset val="134"/>
    </font>
    <font>
      <sz val="12"/>
      <name val="Times New Roman"/>
      <charset val="134"/>
    </font>
    <font>
      <sz val="12"/>
      <color indexed="17"/>
      <name val="宋体"/>
      <charset val="134"/>
    </font>
    <font>
      <sz val="12"/>
      <name val="Courier"/>
      <charset val="134"/>
    </font>
    <font>
      <b/>
      <sz val="12"/>
      <name val="Times New Roman"/>
      <charset val="134"/>
    </font>
  </fonts>
  <fills count="5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indexed="9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indexed="30"/>
      </bottom>
      <diagonal/>
    </border>
  </borders>
  <cellStyleXfs count="1086">
    <xf numFmtId="0" fontId="0" fillId="0" borderId="0">
      <alignment vertical="center"/>
    </xf>
    <xf numFmtId="0" fontId="7" fillId="0" borderId="0"/>
    <xf numFmtId="0" fontId="53" fillId="9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61" fillId="14" borderId="9" applyNumberFormat="0" applyAlignment="0" applyProtection="0">
      <alignment vertical="center"/>
    </xf>
    <xf numFmtId="0" fontId="67" fillId="2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9" fillId="27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7" fillId="41" borderId="0" applyNumberFormat="0" applyBorder="0" applyAlignment="0" applyProtection="0">
      <alignment vertical="center"/>
    </xf>
    <xf numFmtId="0" fontId="75" fillId="44" borderId="14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6" fillId="45" borderId="0" applyNumberFormat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0" fillId="13" borderId="14" applyNumberFormat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68" fillId="0" borderId="0"/>
    <xf numFmtId="0" fontId="63" fillId="0" borderId="0" applyNumberFormat="0" applyFill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0" fillId="17" borderId="15" applyNumberFormat="0" applyFont="0" applyAlignment="0" applyProtection="0">
      <alignment vertical="center"/>
    </xf>
    <xf numFmtId="0" fontId="66" fillId="21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7" fillId="47" borderId="21" applyNumberFormat="0" applyFon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83" fillId="0" borderId="23" applyNumberFormat="0" applyFill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/>
    <xf numFmtId="0" fontId="52" fillId="18" borderId="0" applyNumberFormat="0" applyBorder="0" applyAlignment="0" applyProtection="0">
      <alignment vertical="center"/>
    </xf>
    <xf numFmtId="0" fontId="82" fillId="0" borderId="23" applyNumberFormat="0" applyFill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66" fillId="26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66" fillId="37" borderId="0" applyNumberFormat="0" applyBorder="0" applyAlignment="0" applyProtection="0">
      <alignment vertical="center"/>
    </xf>
    <xf numFmtId="0" fontId="81" fillId="7" borderId="22" applyNumberFormat="0" applyAlignment="0" applyProtection="0">
      <alignment vertical="center"/>
    </xf>
    <xf numFmtId="0" fontId="75" fillId="44" borderId="14" applyNumberFormat="0" applyAlignment="0" applyProtection="0">
      <alignment vertical="center"/>
    </xf>
    <xf numFmtId="0" fontId="51" fillId="7" borderId="9" applyNumberFormat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73" fillId="33" borderId="16" applyNumberFormat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79" fillId="0" borderId="19" applyNumberFormat="0" applyFill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74" fillId="0" borderId="17" applyNumberFormat="0" applyFill="0" applyAlignment="0" applyProtection="0">
      <alignment vertical="center"/>
    </xf>
    <xf numFmtId="0" fontId="71" fillId="30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64" fillId="0" borderId="24" applyNumberFormat="0" applyFill="0" applyAlignment="0" applyProtection="0">
      <alignment vertical="center"/>
    </xf>
    <xf numFmtId="0" fontId="70" fillId="29" borderId="0" applyNumberFormat="0" applyBorder="0" applyAlignment="0" applyProtection="0">
      <alignment vertical="center"/>
    </xf>
    <xf numFmtId="0" fontId="67" fillId="23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7" fillId="25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7" fillId="0" borderId="0"/>
    <xf numFmtId="0" fontId="50" fillId="6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36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66" fillId="22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7" fillId="52" borderId="0" applyNumberFormat="0" applyBorder="0" applyAlignment="0" applyProtection="0">
      <alignment vertical="center"/>
    </xf>
    <xf numFmtId="0" fontId="67" fillId="53" borderId="0" applyNumberFormat="0" applyBorder="0" applyAlignment="0" applyProtection="0">
      <alignment vertical="center"/>
    </xf>
    <xf numFmtId="0" fontId="84" fillId="6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2" fillId="49" borderId="0" applyNumberFormat="0" applyBorder="0" applyAlignment="0" applyProtection="0">
      <alignment vertical="center"/>
    </xf>
    <xf numFmtId="0" fontId="66" fillId="55" borderId="0" applyNumberFormat="0" applyBorder="0" applyAlignment="0" applyProtection="0">
      <alignment vertical="center"/>
    </xf>
    <xf numFmtId="0" fontId="66" fillId="56" borderId="0" applyNumberFormat="0" applyBorder="0" applyAlignment="0" applyProtection="0">
      <alignment vertical="center"/>
    </xf>
    <xf numFmtId="0" fontId="55" fillId="10" borderId="0" applyNumberFormat="0" applyBorder="0" applyAlignment="0" applyProtection="0">
      <alignment vertical="center"/>
    </xf>
    <xf numFmtId="0" fontId="52" fillId="49" borderId="0" applyNumberFormat="0" applyBorder="0" applyAlignment="0" applyProtection="0">
      <alignment vertical="center"/>
    </xf>
    <xf numFmtId="0" fontId="64" fillId="0" borderId="24" applyNumberFormat="0" applyFill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67" fillId="54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86" fillId="0" borderId="0"/>
    <xf numFmtId="43" fontId="33" fillId="0" borderId="0" applyFon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7" fillId="0" borderId="0"/>
    <xf numFmtId="0" fontId="33" fillId="6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7" fillId="0" borderId="0"/>
    <xf numFmtId="0" fontId="50" fillId="6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7" fillId="0" borderId="0"/>
    <xf numFmtId="0" fontId="52" fillId="19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7" fillId="0" borderId="0"/>
    <xf numFmtId="0" fontId="33" fillId="9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7" fillId="0" borderId="0"/>
    <xf numFmtId="0" fontId="33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3" fillId="12" borderId="0" applyNumberFormat="0" applyBorder="0" applyAlignment="0" applyProtection="0">
      <alignment vertical="center"/>
    </xf>
    <xf numFmtId="0" fontId="7" fillId="0" borderId="0"/>
    <xf numFmtId="0" fontId="33" fillId="9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49" fillId="0" borderId="8" applyNumberFormat="0" applyFill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57" borderId="0" applyNumberFormat="0" applyBorder="0" applyAlignment="0" applyProtection="0">
      <alignment vertical="center"/>
    </xf>
    <xf numFmtId="0" fontId="33" fillId="5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33" fillId="57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7" fillId="47" borderId="21" applyNumberFormat="0" applyFont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7" fillId="47" borderId="21" applyNumberFormat="0" applyFont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75" fillId="44" borderId="14" applyNumberFormat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58" fillId="0" borderId="13" applyNumberFormat="0" applyFill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8" fillId="0" borderId="13" applyNumberFormat="0" applyFill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50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57" borderId="0" applyNumberFormat="0" applyBorder="0" applyAlignment="0" applyProtection="0">
      <alignment vertical="center"/>
    </xf>
    <xf numFmtId="0" fontId="33" fillId="57" borderId="0" applyNumberFormat="0" applyBorder="0" applyAlignment="0" applyProtection="0">
      <alignment vertical="center"/>
    </xf>
    <xf numFmtId="0" fontId="33" fillId="57" borderId="0" applyNumberFormat="0" applyBorder="0" applyAlignment="0" applyProtection="0">
      <alignment vertical="center"/>
    </xf>
    <xf numFmtId="0" fontId="33" fillId="57" borderId="0" applyNumberFormat="0" applyBorder="0" applyAlignment="0" applyProtection="0">
      <alignment vertical="center"/>
    </xf>
    <xf numFmtId="0" fontId="52" fillId="49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33" fillId="57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33" fillId="57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33" fillId="57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75" fillId="44" borderId="14" applyNumberFormat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85" fillId="6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43" fontId="33" fillId="0" borderId="0" applyFon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64" fillId="0" borderId="24" applyNumberFormat="0" applyFill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64" fillId="0" borderId="24" applyNumberFormat="0" applyFill="0" applyAlignment="0" applyProtection="0">
      <alignment vertical="center"/>
    </xf>
    <xf numFmtId="0" fontId="85" fillId="6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33" fillId="58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33" fillId="58" borderId="0" applyNumberFormat="0" applyBorder="0" applyAlignment="0" applyProtection="0">
      <alignment vertical="center"/>
    </xf>
    <xf numFmtId="0" fontId="33" fillId="58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58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52" fillId="4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7" fillId="0" borderId="0"/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5" fillId="10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49" fillId="0" borderId="8" applyNumberFormat="0" applyFill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49" fillId="0" borderId="8" applyNumberFormat="0" applyFill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76" fillId="46" borderId="18" applyNumberFormat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0" fontId="33" fillId="58" borderId="0" applyNumberFormat="0" applyBorder="0" applyAlignment="0" applyProtection="0">
      <alignment vertical="center"/>
    </xf>
    <xf numFmtId="0" fontId="33" fillId="58" borderId="0" applyNumberFormat="0" applyBorder="0" applyAlignment="0" applyProtection="0">
      <alignment vertical="center"/>
    </xf>
    <xf numFmtId="0" fontId="33" fillId="58" borderId="0" applyNumberFormat="0" applyBorder="0" applyAlignment="0" applyProtection="0">
      <alignment vertical="center"/>
    </xf>
    <xf numFmtId="0" fontId="33" fillId="58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33" fillId="58" borderId="0" applyNumberFormat="0" applyBorder="0" applyAlignment="0" applyProtection="0">
      <alignment vertical="center"/>
    </xf>
    <xf numFmtId="0" fontId="33" fillId="58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49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49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43" fontId="33" fillId="0" borderId="0" applyFon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55" fillId="10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49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2" fillId="49" borderId="0" applyNumberFormat="0" applyBorder="0" applyAlignment="0" applyProtection="0">
      <alignment vertical="center"/>
    </xf>
    <xf numFmtId="0" fontId="52" fillId="49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2" fillId="49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7" fillId="0" borderId="0"/>
    <xf numFmtId="0" fontId="50" fillId="6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2" fillId="49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7" fillId="0" borderId="0"/>
    <xf numFmtId="0" fontId="50" fillId="6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60" fillId="13" borderId="14" applyNumberFormat="0" applyAlignment="0" applyProtection="0">
      <alignment vertical="center"/>
    </xf>
    <xf numFmtId="0" fontId="60" fillId="13" borderId="14" applyNumberFormat="0" applyAlignment="0" applyProtection="0">
      <alignment vertical="center"/>
    </xf>
    <xf numFmtId="37" fontId="89" fillId="0" borderId="0"/>
    <xf numFmtId="0" fontId="76" fillId="46" borderId="18" applyNumberFormat="0" applyAlignment="0" applyProtection="0">
      <alignment vertical="center"/>
    </xf>
    <xf numFmtId="0" fontId="76" fillId="46" borderId="18" applyNumberFormat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53" fillId="9" borderId="0" applyNumberFormat="0" applyBorder="0" applyAlignment="0" applyProtection="0">
      <alignment vertical="center"/>
    </xf>
    <xf numFmtId="0" fontId="7" fillId="0" borderId="0"/>
    <xf numFmtId="0" fontId="53" fillId="9" borderId="0" applyNumberFormat="0" applyBorder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85" fillId="6" borderId="0" applyNumberFormat="0" applyBorder="0" applyAlignment="0" applyProtection="0">
      <alignment vertical="center"/>
    </xf>
    <xf numFmtId="0" fontId="58" fillId="0" borderId="13" applyNumberFormat="0" applyFill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64" fillId="0" borderId="24" applyNumberFormat="0" applyFill="0" applyAlignment="0" applyProtection="0">
      <alignment vertical="center"/>
    </xf>
    <xf numFmtId="0" fontId="72" fillId="0" borderId="0"/>
    <xf numFmtId="9" fontId="90" fillId="0" borderId="0" applyFont="0" applyFill="0" applyBorder="0" applyAlignment="0" applyProtection="0">
      <alignment vertical="center"/>
    </xf>
    <xf numFmtId="0" fontId="80" fillId="13" borderId="20" applyNumberFormat="0" applyAlignment="0" applyProtection="0">
      <alignment vertical="center"/>
    </xf>
    <xf numFmtId="0" fontId="80" fillId="13" borderId="20" applyNumberFormat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80" fillId="13" borderId="20" applyNumberFormat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91" fillId="6" borderId="0" applyNumberFormat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9" fontId="90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0" fontId="64" fillId="0" borderId="24" applyNumberFormat="0" applyFill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8" fillId="0" borderId="13" applyNumberFormat="0" applyFill="0" applyAlignment="0" applyProtection="0">
      <alignment vertical="center"/>
    </xf>
    <xf numFmtId="0" fontId="58" fillId="0" borderId="13" applyNumberFormat="0" applyFill="0" applyAlignment="0" applyProtection="0">
      <alignment vertical="center"/>
    </xf>
    <xf numFmtId="0" fontId="58" fillId="0" borderId="13" applyNumberFormat="0" applyFill="0" applyAlignment="0" applyProtection="0">
      <alignment vertical="center"/>
    </xf>
    <xf numFmtId="0" fontId="58" fillId="0" borderId="13" applyNumberFormat="0" applyFill="0" applyAlignment="0" applyProtection="0">
      <alignment vertical="center"/>
    </xf>
    <xf numFmtId="0" fontId="58" fillId="0" borderId="13" applyNumberFormat="0" applyFill="0" applyAlignment="0" applyProtection="0">
      <alignment vertical="center"/>
    </xf>
    <xf numFmtId="0" fontId="58" fillId="0" borderId="13" applyNumberFormat="0" applyFill="0" applyAlignment="0" applyProtection="0">
      <alignment vertical="center"/>
    </xf>
    <xf numFmtId="0" fontId="64" fillId="0" borderId="24" applyNumberFormat="0" applyFill="0" applyAlignment="0" applyProtection="0">
      <alignment vertical="center"/>
    </xf>
    <xf numFmtId="0" fontId="64" fillId="0" borderId="24" applyNumberFormat="0" applyFill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68" fillId="0" borderId="0"/>
    <xf numFmtId="0" fontId="50" fillId="6" borderId="0" applyNumberFormat="0" applyBorder="0" applyAlignment="0" applyProtection="0">
      <alignment vertical="center"/>
    </xf>
    <xf numFmtId="0" fontId="64" fillId="0" borderId="24" applyNumberFormat="0" applyFill="0" applyAlignment="0" applyProtection="0">
      <alignment vertical="center"/>
    </xf>
    <xf numFmtId="43" fontId="33" fillId="0" borderId="0" applyFon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43" fontId="33" fillId="0" borderId="0" applyFon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60" fillId="13" borderId="14" applyNumberFormat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85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86" fillId="0" borderId="0"/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7" fillId="0" borderId="0"/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85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85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85" fillId="6" borderId="0" applyNumberFormat="0" applyBorder="0" applyAlignment="0" applyProtection="0">
      <alignment vertical="center"/>
    </xf>
    <xf numFmtId="0" fontId="85" fillId="6" borderId="0" applyNumberFormat="0" applyBorder="0" applyAlignment="0" applyProtection="0">
      <alignment vertical="center"/>
    </xf>
    <xf numFmtId="0" fontId="84" fillId="6" borderId="0" applyNumberFormat="0" applyBorder="0" applyAlignment="0" applyProtection="0">
      <alignment vertical="center"/>
    </xf>
    <xf numFmtId="0" fontId="84" fillId="6" borderId="0" applyNumberFormat="0" applyBorder="0" applyAlignment="0" applyProtection="0">
      <alignment vertical="center"/>
    </xf>
    <xf numFmtId="0" fontId="84" fillId="6" borderId="0" applyNumberFormat="0" applyBorder="0" applyAlignment="0" applyProtection="0">
      <alignment vertical="center"/>
    </xf>
    <xf numFmtId="0" fontId="84" fillId="6" borderId="0" applyNumberFormat="0" applyBorder="0" applyAlignment="0" applyProtection="0">
      <alignment vertical="center"/>
    </xf>
    <xf numFmtId="0" fontId="84" fillId="6" borderId="0" applyNumberFormat="0" applyBorder="0" applyAlignment="0" applyProtection="0">
      <alignment vertical="center"/>
    </xf>
    <xf numFmtId="0" fontId="84" fillId="6" borderId="0" applyNumberFormat="0" applyBorder="0" applyAlignment="0" applyProtection="0">
      <alignment vertical="center"/>
    </xf>
    <xf numFmtId="0" fontId="84" fillId="6" borderId="0" applyNumberFormat="0" applyBorder="0" applyAlignment="0" applyProtection="0">
      <alignment vertical="center"/>
    </xf>
    <xf numFmtId="0" fontId="84" fillId="6" borderId="0" applyNumberFormat="0" applyBorder="0" applyAlignment="0" applyProtection="0">
      <alignment vertical="center"/>
    </xf>
    <xf numFmtId="0" fontId="84" fillId="6" borderId="0" applyNumberFormat="0" applyBorder="0" applyAlignment="0" applyProtection="0">
      <alignment vertical="center"/>
    </xf>
    <xf numFmtId="0" fontId="84" fillId="6" borderId="0" applyNumberFormat="0" applyBorder="0" applyAlignment="0" applyProtection="0">
      <alignment vertical="center"/>
    </xf>
    <xf numFmtId="0" fontId="84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92" fillId="6" borderId="0" applyNumberFormat="0" applyBorder="0" applyAlignment="0" applyProtection="0">
      <alignment vertical="center"/>
    </xf>
    <xf numFmtId="0" fontId="92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92" fillId="6" borderId="0" applyNumberFormat="0" applyBorder="0" applyAlignment="0" applyProtection="0">
      <alignment vertical="center"/>
    </xf>
    <xf numFmtId="0" fontId="92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7" fillId="0" borderId="0"/>
    <xf numFmtId="0" fontId="7" fillId="0" borderId="0"/>
    <xf numFmtId="0" fontId="7" fillId="0" borderId="0"/>
    <xf numFmtId="0" fontId="33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52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33" fillId="0" borderId="0"/>
    <xf numFmtId="0" fontId="7" fillId="0" borderId="0"/>
    <xf numFmtId="0" fontId="76" fillId="46" borderId="18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6" fillId="46" borderId="18" applyNumberFormat="0" applyAlignment="0" applyProtection="0">
      <alignment vertical="center"/>
    </xf>
    <xf numFmtId="0" fontId="68" fillId="0" borderId="0"/>
    <xf numFmtId="0" fontId="7" fillId="0" borderId="0"/>
    <xf numFmtId="0" fontId="68" fillId="0" borderId="0"/>
    <xf numFmtId="0" fontId="53" fillId="9" borderId="0" applyNumberFormat="0" applyBorder="0" applyAlignment="0" applyProtection="0">
      <alignment vertical="center"/>
    </xf>
    <xf numFmtId="0" fontId="68" fillId="0" borderId="0"/>
    <xf numFmtId="0" fontId="68" fillId="0" borderId="0"/>
    <xf numFmtId="0" fontId="68" fillId="0" borderId="0"/>
    <xf numFmtId="0" fontId="68" fillId="0" borderId="0"/>
    <xf numFmtId="0" fontId="7" fillId="0" borderId="0">
      <alignment vertical="center"/>
    </xf>
    <xf numFmtId="0" fontId="7" fillId="0" borderId="0"/>
    <xf numFmtId="0" fontId="7" fillId="0" borderId="0"/>
    <xf numFmtId="0" fontId="33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3" fillId="0" borderId="0"/>
    <xf numFmtId="0" fontId="7" fillId="0" borderId="0"/>
    <xf numFmtId="0" fontId="53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7" fillId="0" borderId="0"/>
    <xf numFmtId="0" fontId="53" fillId="9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3" fillId="0" borderId="0">
      <alignment vertical="center"/>
    </xf>
    <xf numFmtId="0" fontId="7" fillId="0" borderId="0"/>
    <xf numFmtId="0" fontId="93" fillId="0" borderId="0"/>
    <xf numFmtId="0" fontId="33" fillId="0" borderId="0">
      <alignment vertical="center"/>
    </xf>
    <xf numFmtId="0" fontId="88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" fontId="94" fillId="0" borderId="0"/>
    <xf numFmtId="0" fontId="7" fillId="0" borderId="0"/>
    <xf numFmtId="0" fontId="0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68" fillId="0" borderId="0"/>
    <xf numFmtId="0" fontId="7" fillId="0" borderId="0">
      <alignment vertical="center"/>
    </xf>
    <xf numFmtId="0" fontId="68" fillId="0" borderId="0"/>
    <xf numFmtId="0" fontId="7" fillId="0" borderId="0">
      <alignment vertical="center"/>
    </xf>
    <xf numFmtId="0" fontId="68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8" fillId="0" borderId="0"/>
    <xf numFmtId="0" fontId="0" fillId="0" borderId="0">
      <alignment vertical="center"/>
    </xf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7" fillId="0" borderId="0"/>
    <xf numFmtId="0" fontId="33" fillId="0" borderId="0">
      <alignment vertical="center"/>
    </xf>
    <xf numFmtId="0" fontId="6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8" fillId="0" borderId="0"/>
    <xf numFmtId="0" fontId="68" fillId="0" borderId="0"/>
    <xf numFmtId="0" fontId="68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33" fillId="0" borderId="0"/>
    <xf numFmtId="0" fontId="0" fillId="0" borderId="0"/>
    <xf numFmtId="0" fontId="3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3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3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3" fillId="9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93" fillId="0" borderId="0"/>
    <xf numFmtId="0" fontId="7" fillId="0" borderId="0"/>
    <xf numFmtId="0" fontId="0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95" fillId="0" borderId="0"/>
    <xf numFmtId="0" fontId="7" fillId="0" borderId="0"/>
    <xf numFmtId="0" fontId="7" fillId="0" borderId="0"/>
    <xf numFmtId="0" fontId="96" fillId="0" borderId="0"/>
    <xf numFmtId="0" fontId="7" fillId="0" borderId="0">
      <alignment vertical="center"/>
    </xf>
    <xf numFmtId="0" fontId="30" fillId="0" borderId="11" applyNumberFormat="0" applyFill="0" applyAlignment="0" applyProtection="0">
      <alignment vertical="center"/>
    </xf>
    <xf numFmtId="0" fontId="7" fillId="0" borderId="0"/>
    <xf numFmtId="0" fontId="96" fillId="0" borderId="0"/>
    <xf numFmtId="0" fontId="7" fillId="0" borderId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60" fillId="13" borderId="14" applyNumberFormat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97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62" fillId="9" borderId="0" applyNumberFormat="0" applyBorder="0" applyAlignment="0" applyProtection="0">
      <alignment vertical="center"/>
    </xf>
    <xf numFmtId="0" fontId="62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62" fillId="9" borderId="0" applyNumberFormat="0" applyBorder="0" applyAlignment="0" applyProtection="0">
      <alignment vertical="center"/>
    </xf>
    <xf numFmtId="0" fontId="62" fillId="9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60" fillId="13" borderId="14" applyNumberFormat="0" applyAlignment="0" applyProtection="0">
      <alignment vertical="center"/>
    </xf>
    <xf numFmtId="0" fontId="60" fillId="13" borderId="14" applyNumberFormat="0" applyAlignment="0" applyProtection="0">
      <alignment vertical="center"/>
    </xf>
    <xf numFmtId="0" fontId="60" fillId="13" borderId="14" applyNumberFormat="0" applyAlignment="0" applyProtection="0">
      <alignment vertical="center"/>
    </xf>
    <xf numFmtId="0" fontId="60" fillId="13" borderId="14" applyNumberFormat="0" applyAlignment="0" applyProtection="0">
      <alignment vertical="center"/>
    </xf>
    <xf numFmtId="0" fontId="60" fillId="13" borderId="14" applyNumberFormat="0" applyAlignment="0" applyProtection="0">
      <alignment vertical="center"/>
    </xf>
    <xf numFmtId="0" fontId="76" fillId="46" borderId="18" applyNumberFormat="0" applyAlignment="0" applyProtection="0">
      <alignment vertical="center"/>
    </xf>
    <xf numFmtId="0" fontId="76" fillId="46" borderId="18" applyNumberFormat="0" applyAlignment="0" applyProtection="0">
      <alignment vertical="center"/>
    </xf>
    <xf numFmtId="0" fontId="76" fillId="46" borderId="18" applyNumberFormat="0" applyAlignment="0" applyProtection="0">
      <alignment vertical="center"/>
    </xf>
    <xf numFmtId="0" fontId="76" fillId="46" borderId="18" applyNumberFormat="0" applyAlignment="0" applyProtection="0">
      <alignment vertical="center"/>
    </xf>
    <xf numFmtId="0" fontId="76" fillId="46" borderId="18" applyNumberFormat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49" fillId="0" borderId="8" applyNumberFormat="0" applyFill="0" applyAlignment="0" applyProtection="0">
      <alignment vertical="center"/>
    </xf>
    <xf numFmtId="0" fontId="49" fillId="0" borderId="8" applyNumberFormat="0" applyFill="0" applyAlignment="0" applyProtection="0">
      <alignment vertical="center"/>
    </xf>
    <xf numFmtId="0" fontId="49" fillId="0" borderId="8" applyNumberFormat="0" applyFill="0" applyAlignment="0" applyProtection="0">
      <alignment vertical="center"/>
    </xf>
    <xf numFmtId="0" fontId="49" fillId="0" borderId="8" applyNumberFormat="0" applyFill="0" applyAlignment="0" applyProtection="0">
      <alignment vertical="center"/>
    </xf>
    <xf numFmtId="0" fontId="49" fillId="0" borderId="8" applyNumberFormat="0" applyFill="0" applyAlignment="0" applyProtection="0">
      <alignment vertical="center"/>
    </xf>
    <xf numFmtId="0" fontId="49" fillId="0" borderId="8" applyNumberFormat="0" applyFill="0" applyAlignment="0" applyProtection="0">
      <alignment vertical="center"/>
    </xf>
    <xf numFmtId="0" fontId="72" fillId="0" borderId="0"/>
    <xf numFmtId="180" fontId="7" fillId="0" borderId="0" applyFont="0" applyFill="0" applyBorder="0" applyAlignment="0" applyProtection="0"/>
    <xf numFmtId="4" fontId="72" fillId="0" borderId="0" applyFont="0" applyFill="0" applyBorder="0" applyAlignment="0" applyProtection="0"/>
    <xf numFmtId="179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43" fontId="33" fillId="0" borderId="0" applyFont="0" applyFill="0" applyBorder="0" applyAlignment="0" applyProtection="0">
      <alignment vertical="center"/>
    </xf>
    <xf numFmtId="182" fontId="7" fillId="0" borderId="0" applyFont="0" applyFill="0" applyBorder="0" applyAlignment="0" applyProtection="0"/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49" borderId="0" applyNumberFormat="0" applyBorder="0" applyAlignment="0" applyProtection="0">
      <alignment vertical="center"/>
    </xf>
    <xf numFmtId="0" fontId="52" fillId="49" borderId="0" applyNumberFormat="0" applyBorder="0" applyAlignment="0" applyProtection="0">
      <alignment vertical="center"/>
    </xf>
    <xf numFmtId="0" fontId="52" fillId="49" borderId="0" applyNumberFormat="0" applyBorder="0" applyAlignment="0" applyProtection="0">
      <alignment vertical="center"/>
    </xf>
    <xf numFmtId="0" fontId="52" fillId="49" borderId="0" applyNumberFormat="0" applyBorder="0" applyAlignment="0" applyProtection="0">
      <alignment vertical="center"/>
    </xf>
    <xf numFmtId="0" fontId="52" fillId="49" borderId="0" applyNumberFormat="0" applyBorder="0" applyAlignment="0" applyProtection="0">
      <alignment vertical="center"/>
    </xf>
    <xf numFmtId="0" fontId="52" fillId="49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5" fillId="10" borderId="0" applyNumberFormat="0" applyBorder="0" applyAlignment="0" applyProtection="0">
      <alignment vertical="center"/>
    </xf>
    <xf numFmtId="0" fontId="55" fillId="10" borderId="0" applyNumberFormat="0" applyBorder="0" applyAlignment="0" applyProtection="0">
      <alignment vertical="center"/>
    </xf>
    <xf numFmtId="0" fontId="55" fillId="10" borderId="0" applyNumberFormat="0" applyBorder="0" applyAlignment="0" applyProtection="0">
      <alignment vertical="center"/>
    </xf>
    <xf numFmtId="0" fontId="55" fillId="10" borderId="0" applyNumberFormat="0" applyBorder="0" applyAlignment="0" applyProtection="0">
      <alignment vertical="center"/>
    </xf>
    <xf numFmtId="0" fontId="55" fillId="10" borderId="0" applyNumberFormat="0" applyBorder="0" applyAlignment="0" applyProtection="0">
      <alignment vertical="center"/>
    </xf>
    <xf numFmtId="0" fontId="55" fillId="10" borderId="0" applyNumberFormat="0" applyBorder="0" applyAlignment="0" applyProtection="0">
      <alignment vertical="center"/>
    </xf>
    <xf numFmtId="0" fontId="80" fillId="13" borderId="20" applyNumberFormat="0" applyAlignment="0" applyProtection="0">
      <alignment vertical="center"/>
    </xf>
    <xf numFmtId="0" fontId="80" fillId="13" borderId="20" applyNumberFormat="0" applyAlignment="0" applyProtection="0">
      <alignment vertical="center"/>
    </xf>
    <xf numFmtId="0" fontId="80" fillId="13" borderId="20" applyNumberFormat="0" applyAlignment="0" applyProtection="0">
      <alignment vertical="center"/>
    </xf>
    <xf numFmtId="0" fontId="80" fillId="13" borderId="20" applyNumberFormat="0" applyAlignment="0" applyProtection="0">
      <alignment vertical="center"/>
    </xf>
    <xf numFmtId="0" fontId="80" fillId="13" borderId="20" applyNumberFormat="0" applyAlignment="0" applyProtection="0">
      <alignment vertical="center"/>
    </xf>
    <xf numFmtId="0" fontId="80" fillId="13" borderId="20" applyNumberFormat="0" applyAlignment="0" applyProtection="0">
      <alignment vertical="center"/>
    </xf>
    <xf numFmtId="0" fontId="80" fillId="13" borderId="20" applyNumberFormat="0" applyAlignment="0" applyProtection="0">
      <alignment vertical="center"/>
    </xf>
    <xf numFmtId="0" fontId="75" fillId="44" borderId="14" applyNumberFormat="0" applyAlignment="0" applyProtection="0">
      <alignment vertical="center"/>
    </xf>
    <xf numFmtId="0" fontId="75" fillId="44" borderId="14" applyNumberFormat="0" applyAlignment="0" applyProtection="0">
      <alignment vertical="center"/>
    </xf>
    <xf numFmtId="0" fontId="75" fillId="44" borderId="14" applyNumberFormat="0" applyAlignment="0" applyProtection="0">
      <alignment vertical="center"/>
    </xf>
    <xf numFmtId="0" fontId="75" fillId="44" borderId="14" applyNumberFormat="0" applyAlignment="0" applyProtection="0">
      <alignment vertical="center"/>
    </xf>
    <xf numFmtId="0" fontId="75" fillId="44" borderId="14" applyNumberFormat="0" applyAlignment="0" applyProtection="0">
      <alignment vertical="center"/>
    </xf>
    <xf numFmtId="0" fontId="75" fillId="44" borderId="14" applyNumberFormat="0" applyAlignment="0" applyProtection="0">
      <alignment vertical="center"/>
    </xf>
    <xf numFmtId="0" fontId="98" fillId="0" borderId="0"/>
    <xf numFmtId="0" fontId="86" fillId="0" borderId="0"/>
    <xf numFmtId="0" fontId="93" fillId="0" borderId="0"/>
    <xf numFmtId="0" fontId="33" fillId="47" borderId="21" applyNumberFormat="0" applyFont="0" applyAlignment="0" applyProtection="0">
      <alignment vertical="center"/>
    </xf>
    <xf numFmtId="0" fontId="33" fillId="47" borderId="21" applyNumberFormat="0" applyFont="0" applyAlignment="0" applyProtection="0">
      <alignment vertical="center"/>
    </xf>
    <xf numFmtId="0" fontId="33" fillId="47" borderId="21" applyNumberFormat="0" applyFont="0" applyAlignment="0" applyProtection="0">
      <alignment vertical="center"/>
    </xf>
    <xf numFmtId="0" fontId="33" fillId="47" borderId="21" applyNumberFormat="0" applyFont="0" applyAlignment="0" applyProtection="0">
      <alignment vertical="center"/>
    </xf>
    <xf numFmtId="0" fontId="33" fillId="47" borderId="21" applyNumberFormat="0" applyFont="0" applyAlignment="0" applyProtection="0">
      <alignment vertical="center"/>
    </xf>
    <xf numFmtId="0" fontId="33" fillId="47" borderId="21" applyNumberFormat="0" applyFont="0" applyAlignment="0" applyProtection="0">
      <alignment vertical="center"/>
    </xf>
    <xf numFmtId="0" fontId="33" fillId="47" borderId="21" applyNumberFormat="0" applyFont="0" applyAlignment="0" applyProtection="0">
      <alignment vertical="center"/>
    </xf>
  </cellStyleXfs>
  <cellXfs count="334">
    <xf numFmtId="0" fontId="0" fillId="0" borderId="0" xfId="0">
      <alignment vertical="center"/>
    </xf>
    <xf numFmtId="0" fontId="0" fillId="0" borderId="0" xfId="647" applyBorder="1">
      <alignment vertical="center"/>
    </xf>
    <xf numFmtId="0" fontId="0" fillId="0" borderId="0" xfId="647">
      <alignment vertical="center"/>
    </xf>
    <xf numFmtId="0" fontId="1" fillId="0" borderId="0" xfId="647" applyFont="1" applyBorder="1">
      <alignment vertical="center"/>
    </xf>
    <xf numFmtId="0" fontId="2" fillId="2" borderId="0" xfId="647" applyFont="1" applyFill="1" applyBorder="1" applyAlignment="1">
      <alignment horizontal="center" vertical="center" wrapText="1"/>
    </xf>
    <xf numFmtId="0" fontId="3" fillId="2" borderId="0" xfId="647" applyFont="1" applyFill="1" applyBorder="1" applyAlignment="1">
      <alignment vertical="center" wrapText="1"/>
    </xf>
    <xf numFmtId="0" fontId="4" fillId="2" borderId="0" xfId="647" applyFont="1" applyFill="1" applyBorder="1" applyAlignment="1">
      <alignment horizontal="right" wrapText="1"/>
    </xf>
    <xf numFmtId="0" fontId="5" fillId="2" borderId="1" xfId="647" applyFont="1" applyFill="1" applyBorder="1" applyAlignment="1">
      <alignment horizontal="center" vertical="center" wrapText="1"/>
    </xf>
    <xf numFmtId="0" fontId="6" fillId="3" borderId="1" xfId="647" applyNumberFormat="1" applyFont="1" applyFill="1" applyBorder="1" applyAlignment="1" applyProtection="1">
      <alignment horizontal="center" vertical="center"/>
    </xf>
    <xf numFmtId="186" fontId="7" fillId="0" borderId="1" xfId="624" applyNumberFormat="1" applyFont="1" applyFill="1" applyBorder="1" applyAlignment="1">
      <alignment horizontal="right" vertical="center" wrapText="1"/>
    </xf>
    <xf numFmtId="185" fontId="7" fillId="0" borderId="1" xfId="624" applyNumberFormat="1" applyFont="1" applyFill="1" applyBorder="1" applyAlignment="1">
      <alignment horizontal="right" vertical="center" wrapText="1"/>
    </xf>
    <xf numFmtId="0" fontId="8" fillId="3" borderId="1" xfId="647" applyNumberFormat="1" applyFont="1" applyFill="1" applyBorder="1" applyAlignment="1" applyProtection="1">
      <alignment horizontal="center" vertical="center"/>
    </xf>
    <xf numFmtId="186" fontId="9" fillId="0" borderId="1" xfId="624" applyNumberFormat="1" applyFont="1" applyFill="1" applyBorder="1" applyAlignment="1">
      <alignment horizontal="right" vertical="center" wrapText="1"/>
    </xf>
    <xf numFmtId="0" fontId="0" fillId="0" borderId="0" xfId="643">
      <alignment vertical="center"/>
    </xf>
    <xf numFmtId="0" fontId="1" fillId="0" borderId="0" xfId="643" applyFont="1">
      <alignment vertical="center"/>
    </xf>
    <xf numFmtId="0" fontId="10" fillId="0" borderId="0" xfId="643" applyFont="1" applyFill="1" applyBorder="1" applyAlignment="1">
      <alignment horizontal="center" vertical="center" wrapText="1"/>
    </xf>
    <xf numFmtId="0" fontId="4" fillId="0" borderId="2" xfId="643" applyFont="1" applyFill="1" applyBorder="1" applyAlignment="1">
      <alignment vertical="center"/>
    </xf>
    <xf numFmtId="0" fontId="4" fillId="0" borderId="2" xfId="643" applyFont="1" applyFill="1" applyBorder="1" applyAlignment="1">
      <alignment horizontal="right"/>
    </xf>
    <xf numFmtId="0" fontId="5" fillId="0" borderId="1" xfId="643" applyFont="1" applyFill="1" applyBorder="1" applyAlignment="1">
      <alignment horizontal="center" vertical="center"/>
    </xf>
    <xf numFmtId="0" fontId="5" fillId="0" borderId="1" xfId="643" applyFont="1" applyFill="1" applyBorder="1" applyAlignment="1">
      <alignment horizontal="left" vertical="center"/>
    </xf>
    <xf numFmtId="187" fontId="5" fillId="0" borderId="1" xfId="643" applyNumberFormat="1" applyFont="1" applyFill="1" applyBorder="1" applyAlignment="1">
      <alignment horizontal="right" vertical="center" wrapText="1"/>
    </xf>
    <xf numFmtId="0" fontId="4" fillId="0" borderId="1" xfId="643" applyFont="1" applyFill="1" applyBorder="1" applyAlignment="1">
      <alignment horizontal="left" vertical="center"/>
    </xf>
    <xf numFmtId="187" fontId="4" fillId="0" borderId="1" xfId="643" applyNumberFormat="1" applyFont="1" applyFill="1" applyBorder="1" applyAlignment="1">
      <alignment horizontal="right" vertical="center" wrapText="1"/>
    </xf>
    <xf numFmtId="0" fontId="4" fillId="0" borderId="0" xfId="643" applyFont="1" applyFill="1" applyBorder="1" applyAlignment="1">
      <alignment horizontal="left" vertical="center"/>
    </xf>
    <xf numFmtId="0" fontId="7" fillId="0" borderId="0" xfId="812" applyFont="1" applyFill="1" applyAlignment="1">
      <alignment vertical="center"/>
    </xf>
    <xf numFmtId="0" fontId="7" fillId="0" borderId="0" xfId="822" applyFont="1" applyFill="1">
      <alignment vertical="center"/>
    </xf>
    <xf numFmtId="0" fontId="9" fillId="0" borderId="0" xfId="812" applyFont="1" applyFill="1" applyAlignment="1">
      <alignment vertical="center"/>
    </xf>
    <xf numFmtId="186" fontId="7" fillId="0" borderId="0" xfId="812" applyNumberFormat="1" applyFont="1" applyFill="1" applyAlignment="1">
      <alignment vertical="center"/>
    </xf>
    <xf numFmtId="0" fontId="11" fillId="0" borderId="0" xfId="822" applyFont="1" applyFill="1" applyAlignment="1">
      <alignment horizontal="center" vertical="center"/>
    </xf>
    <xf numFmtId="0" fontId="7" fillId="0" borderId="2" xfId="822" applyFont="1" applyFill="1" applyBorder="1" applyAlignment="1">
      <alignment horizontal="right"/>
    </xf>
    <xf numFmtId="189" fontId="9" fillId="0" borderId="1" xfId="733" applyNumberFormat="1" applyFont="1" applyFill="1" applyBorder="1" applyAlignment="1">
      <alignment horizontal="center" vertical="center"/>
    </xf>
    <xf numFmtId="0" fontId="9" fillId="0" borderId="1" xfId="822" applyFont="1" applyFill="1" applyBorder="1" applyAlignment="1">
      <alignment horizontal="center" vertical="center" wrapText="1"/>
    </xf>
    <xf numFmtId="0" fontId="9" fillId="0" borderId="1" xfId="812" applyFont="1" applyFill="1" applyBorder="1" applyAlignment="1">
      <alignment horizontal="center" vertical="center" wrapText="1"/>
    </xf>
    <xf numFmtId="0" fontId="9" fillId="0" borderId="1" xfId="822" applyFont="1" applyFill="1" applyBorder="1" applyAlignment="1">
      <alignment horizontal="justify" vertical="center" wrapText="1"/>
    </xf>
    <xf numFmtId="0" fontId="9" fillId="0" borderId="1" xfId="822" applyFont="1" applyFill="1" applyBorder="1" applyAlignment="1">
      <alignment horizontal="right" vertical="center" wrapText="1"/>
    </xf>
    <xf numFmtId="181" fontId="9" fillId="0" borderId="1" xfId="822" applyNumberFormat="1" applyFont="1" applyFill="1" applyBorder="1" applyAlignment="1">
      <alignment vertical="center" wrapText="1"/>
    </xf>
    <xf numFmtId="0" fontId="12" fillId="0" borderId="1" xfId="822" applyFont="1" applyFill="1" applyBorder="1" applyAlignment="1">
      <alignment vertical="center" wrapText="1"/>
    </xf>
    <xf numFmtId="0" fontId="7" fillId="0" borderId="1" xfId="822" applyFont="1" applyFill="1" applyBorder="1" applyAlignment="1">
      <alignment horizontal="justify" vertical="center" wrapText="1"/>
    </xf>
    <xf numFmtId="0" fontId="7" fillId="0" borderId="1" xfId="822" applyFont="1" applyFill="1" applyBorder="1" applyAlignment="1">
      <alignment horizontal="right" vertical="center" wrapText="1"/>
    </xf>
    <xf numFmtId="0" fontId="7" fillId="0" borderId="1" xfId="822" applyFont="1" applyFill="1" applyBorder="1" applyAlignment="1">
      <alignment vertical="center" wrapText="1"/>
    </xf>
    <xf numFmtId="181" fontId="7" fillId="0" borderId="1" xfId="822" applyNumberFormat="1" applyFont="1" applyFill="1" applyBorder="1" applyAlignment="1">
      <alignment vertical="center" wrapText="1"/>
    </xf>
    <xf numFmtId="178" fontId="13" fillId="0" borderId="1" xfId="0" applyNumberFormat="1" applyFont="1" applyFill="1" applyBorder="1" applyAlignment="1">
      <alignment horizontal="right" vertical="center"/>
    </xf>
    <xf numFmtId="181" fontId="9" fillId="0" borderId="1" xfId="822" applyNumberFormat="1" applyFont="1" applyFill="1" applyBorder="1" applyAlignment="1">
      <alignment horizontal="right" vertical="center" wrapText="1"/>
    </xf>
    <xf numFmtId="181" fontId="7" fillId="0" borderId="1" xfId="822" applyNumberFormat="1" applyFont="1" applyFill="1" applyBorder="1" applyAlignment="1">
      <alignment horizontal="right" vertical="center" wrapText="1"/>
    </xf>
    <xf numFmtId="178" fontId="14" fillId="0" borderId="1" xfId="0" applyNumberFormat="1" applyFont="1" applyFill="1" applyBorder="1" applyAlignment="1">
      <alignment vertical="center"/>
    </xf>
    <xf numFmtId="181" fontId="15" fillId="0" borderId="1" xfId="822" applyNumberFormat="1" applyFont="1" applyFill="1" applyBorder="1" applyAlignment="1">
      <alignment horizontal="right" vertical="center" wrapText="1"/>
    </xf>
    <xf numFmtId="0" fontId="7" fillId="0" borderId="0" xfId="818" applyFont="1" applyBorder="1">
      <alignment vertical="center"/>
    </xf>
    <xf numFmtId="0" fontId="16" fillId="0" borderId="0" xfId="818" applyFont="1" applyFill="1">
      <alignment vertical="center"/>
    </xf>
    <xf numFmtId="0" fontId="7" fillId="0" borderId="0" xfId="818" applyFont="1" applyFill="1">
      <alignment vertical="center"/>
    </xf>
    <xf numFmtId="0" fontId="7" fillId="0" borderId="0" xfId="818" applyFont="1">
      <alignment vertical="center"/>
    </xf>
    <xf numFmtId="0" fontId="9" fillId="0" borderId="0" xfId="811" applyFont="1" applyFill="1" applyAlignment="1">
      <alignment vertical="center"/>
    </xf>
    <xf numFmtId="0" fontId="11" fillId="0" borderId="0" xfId="818" applyFont="1" applyFill="1" applyAlignment="1">
      <alignment horizontal="center" vertical="center"/>
    </xf>
    <xf numFmtId="0" fontId="7" fillId="0" borderId="0" xfId="818" applyFont="1" applyBorder="1" applyAlignment="1">
      <alignment horizontal="center" vertical="center"/>
    </xf>
    <xf numFmtId="0" fontId="7" fillId="0" borderId="0" xfId="818" applyFont="1" applyAlignment="1">
      <alignment horizontal="right"/>
    </xf>
    <xf numFmtId="0" fontId="9" fillId="0" borderId="1" xfId="818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9" fillId="0" borderId="1" xfId="815" applyFont="1" applyBorder="1" applyAlignment="1">
      <alignment vertical="center"/>
    </xf>
    <xf numFmtId="0" fontId="9" fillId="0" borderId="1" xfId="815" applyFont="1" applyBorder="1" applyAlignment="1">
      <alignment horizontal="right" vertical="center"/>
    </xf>
    <xf numFmtId="0" fontId="7" fillId="0" borderId="1" xfId="818" applyFont="1" applyBorder="1">
      <alignment vertical="center"/>
    </xf>
    <xf numFmtId="0" fontId="7" fillId="0" borderId="1" xfId="815" applyFont="1" applyBorder="1" applyAlignment="1">
      <alignment vertical="center"/>
    </xf>
    <xf numFmtId="0" fontId="7" fillId="0" borderId="1" xfId="815" applyFont="1" applyBorder="1" applyAlignment="1">
      <alignment horizontal="right" vertical="center"/>
    </xf>
    <xf numFmtId="0" fontId="7" fillId="0" borderId="3" xfId="815" applyFont="1" applyBorder="1" applyAlignment="1">
      <alignment vertical="center"/>
    </xf>
    <xf numFmtId="0" fontId="7" fillId="0" borderId="1" xfId="818" applyFont="1" applyBorder="1" applyAlignment="1">
      <alignment horizontal="right" vertical="center"/>
    </xf>
    <xf numFmtId="0" fontId="16" fillId="0" borderId="1" xfId="818" applyFont="1" applyFill="1" applyBorder="1">
      <alignment vertical="center"/>
    </xf>
    <xf numFmtId="0" fontId="7" fillId="0" borderId="1" xfId="818" applyFont="1" applyFill="1" applyBorder="1">
      <alignment vertical="center"/>
    </xf>
    <xf numFmtId="0" fontId="9" fillId="0" borderId="1" xfId="818" applyFont="1" applyFill="1" applyBorder="1">
      <alignment vertical="center"/>
    </xf>
    <xf numFmtId="0" fontId="7" fillId="0" borderId="1" xfId="818" applyFont="1" applyFill="1" applyBorder="1" applyAlignment="1">
      <alignment horizontal="right" vertical="center"/>
    </xf>
    <xf numFmtId="0" fontId="9" fillId="0" borderId="1" xfId="815" applyFont="1" applyFill="1" applyBorder="1" applyAlignment="1">
      <alignment horizontal="center" vertical="center"/>
    </xf>
    <xf numFmtId="0" fontId="7" fillId="0" borderId="0" xfId="818" applyFont="1" applyFill="1" applyAlignment="1">
      <alignment horizontal="center" vertical="center"/>
    </xf>
    <xf numFmtId="0" fontId="9" fillId="0" borderId="0" xfId="818" applyFont="1" applyFill="1" applyAlignment="1">
      <alignment horizontal="center" vertical="center"/>
    </xf>
    <xf numFmtId="0" fontId="17" fillId="0" borderId="0" xfId="818" applyFont="1" applyFill="1">
      <alignment vertical="center"/>
    </xf>
    <xf numFmtId="0" fontId="9" fillId="0" borderId="0" xfId="818" applyFont="1">
      <alignment vertical="center"/>
    </xf>
    <xf numFmtId="0" fontId="9" fillId="0" borderId="0" xfId="818" applyFont="1" applyAlignment="1">
      <alignment horizontal="center" vertical="center"/>
    </xf>
    <xf numFmtId="0" fontId="7" fillId="0" borderId="0" xfId="818" applyFont="1" applyAlignment="1">
      <alignment horizontal="center" vertical="center"/>
    </xf>
    <xf numFmtId="0" fontId="7" fillId="0" borderId="0" xfId="818" applyFont="1" applyFill="1" applyBorder="1" applyAlignment="1">
      <alignment horizontal="center" vertical="center"/>
    </xf>
    <xf numFmtId="0" fontId="7" fillId="0" borderId="0" xfId="818" applyFont="1" applyFill="1" applyAlignment="1">
      <alignment horizontal="right"/>
    </xf>
    <xf numFmtId="0" fontId="9" fillId="0" borderId="1" xfId="818" applyFont="1" applyFill="1" applyBorder="1" applyAlignment="1">
      <alignment horizontal="center" vertical="center"/>
    </xf>
    <xf numFmtId="183" fontId="9" fillId="0" borderId="1" xfId="820" applyNumberFormat="1" applyFont="1" applyFill="1" applyBorder="1" applyAlignment="1">
      <alignment vertical="center"/>
    </xf>
    <xf numFmtId="186" fontId="9" fillId="0" borderId="1" xfId="820" applyNumberFormat="1" applyFont="1" applyFill="1" applyBorder="1" applyAlignment="1">
      <alignment horizontal="right" vertical="center" wrapText="1"/>
    </xf>
    <xf numFmtId="185" fontId="9" fillId="0" borderId="1" xfId="818" applyNumberFormat="1" applyFont="1" applyFill="1" applyBorder="1" applyAlignment="1">
      <alignment horizontal="right" vertical="center"/>
    </xf>
    <xf numFmtId="183" fontId="7" fillId="0" borderId="1" xfId="820" applyNumberFormat="1" applyFont="1" applyFill="1" applyBorder="1" applyAlignment="1">
      <alignment vertical="center"/>
    </xf>
    <xf numFmtId="186" fontId="7" fillId="0" borderId="1" xfId="820" applyNumberFormat="1" applyFont="1" applyFill="1" applyBorder="1" applyAlignment="1">
      <alignment horizontal="right" vertical="center" wrapText="1"/>
    </xf>
    <xf numFmtId="0" fontId="16" fillId="0" borderId="1" xfId="818" applyFont="1" applyFill="1" applyBorder="1" applyAlignment="1">
      <alignment horizontal="right" vertical="center"/>
    </xf>
    <xf numFmtId="185" fontId="7" fillId="0" borderId="1" xfId="818" applyNumberFormat="1" applyFont="1" applyFill="1" applyBorder="1" applyAlignment="1">
      <alignment horizontal="right" vertical="center"/>
    </xf>
    <xf numFmtId="0" fontId="7" fillId="0" borderId="1" xfId="816" applyFont="1" applyBorder="1" applyAlignment="1">
      <alignment vertical="center"/>
    </xf>
    <xf numFmtId="0" fontId="9" fillId="0" borderId="1" xfId="818" applyFont="1" applyFill="1" applyBorder="1" applyAlignment="1">
      <alignment horizontal="right" vertical="center"/>
    </xf>
    <xf numFmtId="0" fontId="7" fillId="0" borderId="1" xfId="817" applyFont="1" applyFill="1" applyBorder="1" applyAlignment="1">
      <alignment horizontal="left" vertical="center" wrapText="1"/>
    </xf>
    <xf numFmtId="183" fontId="9" fillId="0" borderId="1" xfId="820" applyNumberFormat="1" applyFont="1" applyFill="1" applyBorder="1" applyAlignment="1">
      <alignment horizontal="center" vertical="center"/>
    </xf>
    <xf numFmtId="0" fontId="18" fillId="0" borderId="0" xfId="647" applyFont="1" applyBorder="1">
      <alignment vertical="center"/>
    </xf>
    <xf numFmtId="0" fontId="19" fillId="2" borderId="0" xfId="647" applyFont="1" applyFill="1" applyBorder="1" applyAlignment="1">
      <alignment horizontal="center" vertical="center" wrapText="1"/>
    </xf>
    <xf numFmtId="0" fontId="4" fillId="2" borderId="2" xfId="647" applyFont="1" applyFill="1" applyBorder="1" applyAlignment="1">
      <alignment vertical="center"/>
    </xf>
    <xf numFmtId="0" fontId="4" fillId="2" borderId="2" xfId="647" applyFont="1" applyFill="1" applyBorder="1" applyAlignment="1">
      <alignment horizontal="right"/>
    </xf>
    <xf numFmtId="0" fontId="1" fillId="0" borderId="1" xfId="624" applyFont="1" applyFill="1" applyBorder="1" applyAlignment="1">
      <alignment horizontal="center" vertical="center"/>
    </xf>
    <xf numFmtId="0" fontId="1" fillId="0" borderId="1" xfId="624" applyFont="1" applyFill="1" applyBorder="1" applyAlignment="1">
      <alignment horizontal="left" vertical="center"/>
    </xf>
    <xf numFmtId="0" fontId="1" fillId="0" borderId="1" xfId="647" applyFont="1" applyFill="1" applyBorder="1" applyAlignment="1">
      <alignment horizontal="right" vertical="center" wrapText="1"/>
    </xf>
    <xf numFmtId="0" fontId="20" fillId="0" borderId="1" xfId="624" applyFont="1" applyFill="1" applyBorder="1" applyAlignment="1">
      <alignment horizontal="left" vertical="center"/>
    </xf>
    <xf numFmtId="0" fontId="20" fillId="0" borderId="1" xfId="647" applyFont="1" applyFill="1" applyBorder="1" applyAlignment="1">
      <alignment horizontal="right" vertical="center" wrapText="1"/>
    </xf>
    <xf numFmtId="0" fontId="21" fillId="0" borderId="1" xfId="647" applyNumberFormat="1" applyFont="1" applyFill="1" applyBorder="1" applyAlignment="1" applyProtection="1">
      <alignment horizontal="right" vertical="center" wrapText="1"/>
    </xf>
    <xf numFmtId="0" fontId="20" fillId="2" borderId="0" xfId="647" applyFont="1" applyFill="1" applyBorder="1">
      <alignment vertical="center"/>
    </xf>
    <xf numFmtId="0" fontId="20" fillId="2" borderId="0" xfId="647" applyFont="1" applyFill="1" applyBorder="1" applyAlignment="1">
      <alignment horizontal="left" vertical="center" wrapText="1"/>
    </xf>
    <xf numFmtId="0" fontId="22" fillId="2" borderId="0" xfId="647" applyFont="1" applyFill="1" applyBorder="1">
      <alignment vertical="center"/>
    </xf>
    <xf numFmtId="0" fontId="4" fillId="2" borderId="0" xfId="647" applyFont="1" applyFill="1" applyBorder="1" applyAlignment="1">
      <alignment horizontal="left" vertical="center" wrapText="1"/>
    </xf>
    <xf numFmtId="0" fontId="4" fillId="2" borderId="0" xfId="647" applyFont="1" applyFill="1" applyBorder="1" applyAlignment="1">
      <alignment horizontal="left" vertical="center"/>
    </xf>
    <xf numFmtId="0" fontId="7" fillId="0" borderId="0" xfId="126" applyFill="1"/>
    <xf numFmtId="0" fontId="9" fillId="0" borderId="0" xfId="126" applyFont="1" applyFill="1" applyAlignment="1">
      <alignment vertical="center"/>
    </xf>
    <xf numFmtId="0" fontId="11" fillId="0" borderId="0" xfId="126" applyFont="1" applyFill="1" applyAlignment="1">
      <alignment horizontal="center" vertical="center"/>
    </xf>
    <xf numFmtId="0" fontId="23" fillId="0" borderId="0" xfId="126" applyFont="1" applyFill="1"/>
    <xf numFmtId="189" fontId="7" fillId="0" borderId="0" xfId="623" applyNumberFormat="1" applyFont="1" applyFill="1" applyAlignment="1">
      <alignment horizontal="right" wrapText="1"/>
    </xf>
    <xf numFmtId="0" fontId="24" fillId="0" borderId="1" xfId="126" applyFont="1" applyFill="1" applyBorder="1" applyAlignment="1">
      <alignment horizontal="center" vertical="center"/>
    </xf>
    <xf numFmtId="0" fontId="24" fillId="0" borderId="1" xfId="126" applyNumberFormat="1" applyFont="1" applyFill="1" applyBorder="1" applyAlignment="1" applyProtection="1">
      <alignment horizontal="left" vertical="center"/>
    </xf>
    <xf numFmtId="1" fontId="9" fillId="0" borderId="1" xfId="126" applyNumberFormat="1" applyFont="1" applyFill="1" applyBorder="1" applyAlignment="1" applyProtection="1">
      <alignment horizontal="right" vertical="center"/>
    </xf>
    <xf numFmtId="0" fontId="7" fillId="0" borderId="1" xfId="623" applyFont="1" applyFill="1" applyBorder="1" applyAlignment="1">
      <alignment horizontal="left" vertical="center"/>
    </xf>
    <xf numFmtId="178" fontId="7" fillId="0" borderId="1" xfId="694" applyNumberFormat="1" applyFont="1" applyFill="1" applyBorder="1" applyAlignment="1">
      <alignment horizontal="right" vertical="center" wrapText="1"/>
    </xf>
    <xf numFmtId="0" fontId="7" fillId="0" borderId="1" xfId="126" applyFont="1" applyFill="1" applyBorder="1" applyAlignment="1">
      <alignment horizontal="right" vertical="center"/>
    </xf>
    <xf numFmtId="0" fontId="7" fillId="0" borderId="1" xfId="623" applyFill="1" applyBorder="1" applyAlignment="1">
      <alignment horizontal="left" vertical="center"/>
    </xf>
    <xf numFmtId="0" fontId="7" fillId="0" borderId="1" xfId="126" applyFont="1" applyFill="1" applyBorder="1" applyAlignment="1">
      <alignment horizontal="right" vertical="center" wrapText="1"/>
    </xf>
    <xf numFmtId="0" fontId="7" fillId="0" borderId="0" xfId="813" applyFont="1" applyFill="1" applyAlignment="1">
      <alignment vertical="center"/>
    </xf>
    <xf numFmtId="0" fontId="7" fillId="0" borderId="0" xfId="126"/>
    <xf numFmtId="178" fontId="7" fillId="0" borderId="0" xfId="126" applyNumberFormat="1" applyAlignment="1">
      <alignment horizontal="center"/>
    </xf>
    <xf numFmtId="0" fontId="15" fillId="0" borderId="0" xfId="813" applyFont="1" applyFill="1" applyAlignment="1">
      <alignment vertical="center"/>
    </xf>
    <xf numFmtId="186" fontId="7" fillId="0" borderId="0" xfId="813" applyNumberFormat="1" applyFont="1" applyFill="1" applyAlignment="1">
      <alignment vertical="center"/>
    </xf>
    <xf numFmtId="0" fontId="11" fillId="0" borderId="0" xfId="696" applyFont="1" applyFill="1" applyAlignment="1">
      <alignment horizontal="center" vertical="center"/>
    </xf>
    <xf numFmtId="0" fontId="23" fillId="0" borderId="0" xfId="694" applyFont="1" applyFill="1" applyAlignment="1">
      <alignment vertical="center"/>
    </xf>
    <xf numFmtId="178" fontId="25" fillId="0" borderId="0" xfId="694" applyNumberFormat="1" applyFont="1" applyFill="1" applyAlignment="1">
      <alignment horizontal="center" vertical="center"/>
    </xf>
    <xf numFmtId="0" fontId="25" fillId="0" borderId="0" xfId="694" applyFont="1" applyFill="1" applyAlignment="1">
      <alignment vertical="center"/>
    </xf>
    <xf numFmtId="189" fontId="7" fillId="0" borderId="0" xfId="623" applyNumberFormat="1" applyFont="1" applyAlignment="1">
      <alignment horizontal="right" wrapText="1"/>
    </xf>
    <xf numFmtId="0" fontId="9" fillId="0" borderId="1" xfId="769" applyFont="1" applyFill="1" applyBorder="1" applyAlignment="1">
      <alignment horizontal="center" vertical="center"/>
    </xf>
    <xf numFmtId="178" fontId="9" fillId="0" borderId="1" xfId="769" applyNumberFormat="1" applyFont="1" applyFill="1" applyBorder="1" applyAlignment="1">
      <alignment horizontal="center" vertical="center"/>
    </xf>
    <xf numFmtId="0" fontId="9" fillId="0" borderId="1" xfId="694" applyFont="1" applyFill="1" applyBorder="1" applyAlignment="1">
      <alignment horizontal="left" vertical="center"/>
    </xf>
    <xf numFmtId="178" fontId="15" fillId="0" borderId="1" xfId="769" applyNumberFormat="1" applyFont="1" applyFill="1" applyBorder="1" applyAlignment="1">
      <alignment horizontal="right" vertical="center" wrapText="1"/>
    </xf>
    <xf numFmtId="0" fontId="15" fillId="0" borderId="1" xfId="694" applyFont="1" applyFill="1" applyBorder="1" applyAlignment="1">
      <alignment horizontal="left" vertical="center"/>
    </xf>
    <xf numFmtId="0" fontId="8" fillId="0" borderId="1" xfId="694" applyFont="1" applyBorder="1" applyAlignment="1">
      <alignment horizontal="left" vertical="center"/>
    </xf>
    <xf numFmtId="178" fontId="15" fillId="0" borderId="1" xfId="694" applyNumberFormat="1" applyFont="1" applyFill="1" applyBorder="1" applyAlignment="1">
      <alignment horizontal="right" vertical="center" wrapText="1"/>
    </xf>
    <xf numFmtId="0" fontId="21" fillId="0" borderId="1" xfId="694" applyFont="1" applyBorder="1" applyAlignment="1">
      <alignment horizontal="left" vertical="center"/>
    </xf>
    <xf numFmtId="188" fontId="8" fillId="0" borderId="1" xfId="694" applyNumberFormat="1" applyFont="1" applyBorder="1" applyAlignment="1">
      <alignment vertical="center"/>
    </xf>
    <xf numFmtId="188" fontId="21" fillId="0" borderId="1" xfId="694" applyNumberFormat="1" applyFont="1" applyBorder="1" applyAlignment="1">
      <alignment vertical="center"/>
    </xf>
    <xf numFmtId="178" fontId="15" fillId="0" borderId="1" xfId="126" applyNumberFormat="1" applyFont="1" applyBorder="1" applyAlignment="1">
      <alignment horizontal="right" vertical="center" wrapText="1"/>
    </xf>
    <xf numFmtId="178" fontId="26" fillId="0" borderId="1" xfId="694" applyNumberFormat="1" applyFont="1" applyFill="1" applyBorder="1" applyAlignment="1">
      <alignment horizontal="right" vertical="center" wrapText="1"/>
    </xf>
    <xf numFmtId="188" fontId="8" fillId="0" borderId="1" xfId="694" applyNumberFormat="1" applyFont="1" applyFill="1" applyBorder="1" applyAlignment="1">
      <alignment vertical="center"/>
    </xf>
    <xf numFmtId="0" fontId="6" fillId="0" borderId="1" xfId="694" applyFont="1" applyFill="1" applyBorder="1" applyAlignment="1">
      <alignment vertical="center"/>
    </xf>
    <xf numFmtId="178" fontId="27" fillId="0" borderId="1" xfId="696" applyNumberFormat="1" applyFont="1" applyFill="1" applyBorder="1" applyAlignment="1">
      <alignment horizontal="right" vertical="center" wrapText="1"/>
    </xf>
    <xf numFmtId="188" fontId="28" fillId="0" borderId="1" xfId="694" applyNumberFormat="1" applyFont="1" applyBorder="1" applyAlignment="1">
      <alignment horizontal="left" vertical="center"/>
    </xf>
    <xf numFmtId="178" fontId="27" fillId="0" borderId="1" xfId="275" applyNumberFormat="1" applyFont="1" applyFill="1" applyBorder="1" applyAlignment="1">
      <alignment horizontal="right" vertical="center" wrapText="1"/>
    </xf>
    <xf numFmtId="0" fontId="9" fillId="0" borderId="1" xfId="694" applyFont="1" applyFill="1" applyBorder="1" applyAlignment="1">
      <alignment horizontal="center" vertical="center"/>
    </xf>
    <xf numFmtId="0" fontId="15" fillId="0" borderId="1" xfId="694" applyFont="1" applyFill="1" applyBorder="1" applyAlignment="1">
      <alignment horizontal="center" vertical="center"/>
    </xf>
    <xf numFmtId="178" fontId="15" fillId="0" borderId="1" xfId="694" applyNumberFormat="1" applyFont="1" applyFill="1" applyBorder="1" applyAlignment="1">
      <alignment horizontal="center" vertical="center" wrapText="1"/>
    </xf>
    <xf numFmtId="186" fontId="9" fillId="0" borderId="1" xfId="734" applyNumberFormat="1" applyFont="1" applyFill="1" applyBorder="1" applyAlignment="1" applyProtection="1">
      <alignment horizontal="left" vertical="center"/>
    </xf>
    <xf numFmtId="1" fontId="15" fillId="0" borderId="1" xfId="734" applyNumberFormat="1" applyFont="1" applyFill="1" applyBorder="1" applyAlignment="1" applyProtection="1">
      <alignment horizontal="center" vertical="center"/>
    </xf>
    <xf numFmtId="186" fontId="15" fillId="0" borderId="1" xfId="734" applyNumberFormat="1" applyFont="1" applyFill="1" applyBorder="1" applyAlignment="1" applyProtection="1">
      <alignment horizontal="left" vertical="center"/>
    </xf>
    <xf numFmtId="1" fontId="15" fillId="0" borderId="1" xfId="734" applyNumberFormat="1" applyFont="1" applyFill="1" applyBorder="1" applyAlignment="1" applyProtection="1">
      <alignment horizontal="right" vertical="center"/>
    </xf>
    <xf numFmtId="1" fontId="15" fillId="0" borderId="1" xfId="734" applyNumberFormat="1" applyFont="1" applyBorder="1" applyAlignment="1">
      <alignment horizontal="center" vertical="center"/>
    </xf>
    <xf numFmtId="1" fontId="15" fillId="0" borderId="1" xfId="734" applyNumberFormat="1" applyFont="1" applyBorder="1" applyAlignment="1">
      <alignment horizontal="right" vertical="center"/>
    </xf>
    <xf numFmtId="0" fontId="29" fillId="0" borderId="0" xfId="733" applyFont="1">
      <alignment vertical="center"/>
    </xf>
    <xf numFmtId="0" fontId="7" fillId="0" borderId="0" xfId="731">
      <alignment vertical="center"/>
    </xf>
    <xf numFmtId="0" fontId="15" fillId="0" borderId="0" xfId="811" applyFont="1" applyFill="1" applyAlignment="1">
      <alignment vertical="center"/>
    </xf>
    <xf numFmtId="189" fontId="7" fillId="0" borderId="0" xfId="731" applyNumberFormat="1" applyFont="1" applyAlignment="1"/>
    <xf numFmtId="189" fontId="11" fillId="0" borderId="0" xfId="821" applyNumberFormat="1" applyFont="1" applyAlignment="1">
      <alignment horizontal="center" vertical="center"/>
    </xf>
    <xf numFmtId="189" fontId="7" fillId="0" borderId="0" xfId="731" applyNumberFormat="1" applyFont="1" applyAlignment="1">
      <alignment vertical="center"/>
    </xf>
    <xf numFmtId="189" fontId="9" fillId="0" borderId="1" xfId="731" applyNumberFormat="1" applyFont="1" applyBorder="1" applyAlignment="1">
      <alignment horizontal="center" vertical="center"/>
    </xf>
    <xf numFmtId="0" fontId="30" fillId="0" borderId="1" xfId="694" applyFont="1" applyFill="1" applyBorder="1" applyAlignment="1">
      <alignment horizontal="left" vertical="center" shrinkToFit="1"/>
    </xf>
    <xf numFmtId="178" fontId="31" fillId="0" borderId="1" xfId="623" applyNumberFormat="1" applyFont="1" applyFill="1" applyBorder="1" applyAlignment="1" applyProtection="1">
      <alignment horizontal="right" vertical="center" wrapText="1"/>
    </xf>
    <xf numFmtId="181" fontId="32" fillId="0" borderId="1" xfId="731" applyNumberFormat="1" applyFont="1" applyBorder="1" applyAlignment="1">
      <alignment horizontal="right" vertical="center"/>
    </xf>
    <xf numFmtId="189" fontId="33" fillId="0" borderId="1" xfId="624" applyNumberFormat="1" applyFont="1" applyFill="1" applyBorder="1" applyAlignment="1">
      <alignment vertical="center" shrinkToFit="1"/>
    </xf>
    <xf numFmtId="0" fontId="34" fillId="0" borderId="3" xfId="0" applyFont="1" applyFill="1" applyBorder="1" applyAlignment="1">
      <alignment horizontal="right" vertical="center"/>
    </xf>
    <xf numFmtId="181" fontId="35" fillId="0" borderId="1" xfId="731" applyNumberFormat="1" applyFont="1" applyBorder="1" applyAlignment="1">
      <alignment horizontal="right" vertical="center"/>
    </xf>
    <xf numFmtId="0" fontId="31" fillId="0" borderId="1" xfId="703" applyFont="1" applyFill="1" applyBorder="1" applyAlignment="1">
      <alignment horizontal="right" vertical="center"/>
    </xf>
    <xf numFmtId="0" fontId="29" fillId="0" borderId="1" xfId="0" applyNumberFormat="1" applyFont="1" applyFill="1" applyBorder="1" applyAlignment="1" applyProtection="1">
      <alignment vertical="center" shrinkToFit="1"/>
    </xf>
    <xf numFmtId="0" fontId="34" fillId="4" borderId="1" xfId="0" applyFont="1" applyFill="1" applyBorder="1" applyAlignment="1">
      <alignment horizontal="right" vertical="center"/>
    </xf>
    <xf numFmtId="0" fontId="35" fillId="0" borderId="1" xfId="731" applyFont="1" applyBorder="1" applyAlignment="1">
      <alignment horizontal="right" vertical="center"/>
    </xf>
    <xf numFmtId="3" fontId="36" fillId="0" borderId="1" xfId="0" applyNumberFormat="1" applyFont="1" applyFill="1" applyBorder="1" applyAlignment="1">
      <alignment vertical="center" shrinkToFit="1"/>
    </xf>
    <xf numFmtId="178" fontId="35" fillId="0" borderId="1" xfId="623" applyNumberFormat="1" applyFont="1" applyFill="1" applyBorder="1" applyAlignment="1" applyProtection="1">
      <alignment horizontal="right" vertical="center" wrapText="1"/>
    </xf>
    <xf numFmtId="178" fontId="32" fillId="0" borderId="1" xfId="623" applyNumberFormat="1" applyFont="1" applyFill="1" applyBorder="1" applyAlignment="1" applyProtection="1">
      <alignment horizontal="right" vertical="center" wrapText="1"/>
    </xf>
    <xf numFmtId="0" fontId="32" fillId="0" borderId="1" xfId="731" applyFont="1" applyBorder="1" applyAlignment="1">
      <alignment horizontal="right" vertical="center"/>
    </xf>
    <xf numFmtId="0" fontId="34" fillId="0" borderId="1" xfId="0" applyFont="1" applyFill="1" applyBorder="1" applyAlignment="1">
      <alignment horizontal="right" vertical="center"/>
    </xf>
    <xf numFmtId="0" fontId="29" fillId="0" borderId="1" xfId="0" applyNumberFormat="1" applyFont="1" applyFill="1" applyBorder="1" applyAlignment="1" applyProtection="1">
      <alignment horizontal="left" vertical="center" shrinkToFit="1"/>
    </xf>
    <xf numFmtId="0" fontId="37" fillId="0" borderId="1" xfId="0" applyFont="1" applyFill="1" applyBorder="1" applyAlignment="1">
      <alignment horizontal="right" vertical="center"/>
    </xf>
    <xf numFmtId="0" fontId="25" fillId="0" borderId="1" xfId="0" applyNumberFormat="1" applyFont="1" applyFill="1" applyBorder="1" applyAlignment="1" applyProtection="1">
      <alignment horizontal="center" vertical="center" shrinkToFit="1"/>
    </xf>
    <xf numFmtId="178" fontId="38" fillId="0" borderId="1" xfId="0" applyNumberFormat="1" applyFont="1" applyBorder="1" applyAlignment="1">
      <alignment horizontal="right" vertical="center"/>
    </xf>
    <xf numFmtId="189" fontId="7" fillId="0" borderId="0" xfId="624" applyNumberFormat="1" applyFont="1" applyAlignment="1">
      <alignment vertical="center"/>
    </xf>
    <xf numFmtId="189" fontId="7" fillId="0" borderId="0" xfId="624" applyNumberFormat="1" applyFont="1" applyFill="1" applyAlignment="1">
      <alignment vertical="center"/>
    </xf>
    <xf numFmtId="189" fontId="7" fillId="0" borderId="0" xfId="624" applyNumberFormat="1" applyFont="1"/>
    <xf numFmtId="0" fontId="39" fillId="0" borderId="0" xfId="812" applyFont="1" applyFill="1" applyAlignment="1">
      <alignment vertical="center"/>
    </xf>
    <xf numFmtId="189" fontId="7" fillId="0" borderId="0" xfId="624" applyNumberFormat="1" applyFont="1" applyAlignment="1">
      <alignment horizontal="right" vertical="center"/>
    </xf>
    <xf numFmtId="189" fontId="9" fillId="0" borderId="1" xfId="624" applyNumberFormat="1" applyFont="1" applyBorder="1" applyAlignment="1">
      <alignment horizontal="center" vertical="center"/>
    </xf>
    <xf numFmtId="0" fontId="4" fillId="0" borderId="1" xfId="624" applyFont="1" applyFill="1" applyBorder="1" applyAlignment="1">
      <alignment horizontal="left" vertical="center" wrapText="1"/>
    </xf>
    <xf numFmtId="178" fontId="20" fillId="0" borderId="1" xfId="624" applyNumberFormat="1" applyFont="1" applyFill="1" applyBorder="1" applyAlignment="1">
      <alignment horizontal="center" vertical="center" wrapText="1"/>
    </xf>
    <xf numFmtId="189" fontId="26" fillId="0" borderId="1" xfId="624" applyNumberFormat="1" applyFont="1" applyBorder="1" applyAlignment="1">
      <alignment horizontal="center" vertical="center"/>
    </xf>
    <xf numFmtId="177" fontId="26" fillId="0" borderId="1" xfId="624" applyNumberFormat="1" applyFont="1" applyBorder="1" applyAlignment="1">
      <alignment horizontal="center" vertical="center"/>
    </xf>
    <xf numFmtId="178" fontId="0" fillId="0" borderId="1" xfId="624" applyNumberFormat="1" applyFont="1" applyFill="1" applyBorder="1" applyAlignment="1" applyProtection="1">
      <alignment horizontal="right" vertical="center" wrapText="1"/>
    </xf>
    <xf numFmtId="189" fontId="35" fillId="0" borderId="1" xfId="624" applyNumberFormat="1" applyFont="1" applyBorder="1" applyAlignment="1">
      <alignment horizontal="right" vertical="center"/>
    </xf>
    <xf numFmtId="177" fontId="35" fillId="0" borderId="1" xfId="624" applyNumberFormat="1" applyFont="1" applyBorder="1" applyAlignment="1">
      <alignment horizontal="right" vertical="center"/>
    </xf>
    <xf numFmtId="189" fontId="35" fillId="0" borderId="1" xfId="624" applyNumberFormat="1" applyFont="1" applyFill="1" applyBorder="1" applyAlignment="1">
      <alignment horizontal="right" vertical="center"/>
    </xf>
    <xf numFmtId="178" fontId="40" fillId="0" borderId="1" xfId="671" applyNumberFormat="1" applyFont="1" applyFill="1" applyBorder="1" applyAlignment="1" applyProtection="1">
      <alignment horizontal="right" vertical="center"/>
    </xf>
    <xf numFmtId="0" fontId="5" fillId="0" borderId="1" xfId="624" applyFont="1" applyBorder="1" applyAlignment="1">
      <alignment horizontal="center" vertical="center"/>
    </xf>
    <xf numFmtId="178" fontId="31" fillId="0" borderId="1" xfId="624" applyNumberFormat="1" applyFont="1" applyFill="1" applyBorder="1" applyAlignment="1" applyProtection="1">
      <alignment horizontal="right" vertical="center" wrapText="1"/>
    </xf>
    <xf numFmtId="177" fontId="32" fillId="0" borderId="1" xfId="624" applyNumberFormat="1" applyFont="1" applyBorder="1" applyAlignment="1">
      <alignment horizontal="right" vertical="center"/>
    </xf>
    <xf numFmtId="186" fontId="7" fillId="0" borderId="1" xfId="624" applyNumberFormat="1" applyFont="1" applyFill="1" applyBorder="1" applyAlignment="1">
      <alignment horizontal="center" vertical="center" wrapText="1"/>
    </xf>
    <xf numFmtId="186" fontId="9" fillId="0" borderId="1" xfId="624" applyNumberFormat="1" applyFont="1" applyFill="1" applyBorder="1" applyAlignment="1">
      <alignment horizontal="center" vertical="center" wrapText="1"/>
    </xf>
    <xf numFmtId="0" fontId="5" fillId="0" borderId="1" xfId="624" applyFont="1" applyFill="1" applyBorder="1" applyAlignment="1">
      <alignment horizontal="center" vertical="center"/>
    </xf>
    <xf numFmtId="0" fontId="5" fillId="0" borderId="1" xfId="624" applyFont="1" applyFill="1" applyBorder="1" applyAlignment="1">
      <alignment horizontal="left" vertical="center"/>
    </xf>
    <xf numFmtId="0" fontId="5" fillId="0" borderId="1" xfId="647" applyFont="1" applyFill="1" applyBorder="1" applyAlignment="1">
      <alignment horizontal="right" vertical="center" wrapText="1"/>
    </xf>
    <xf numFmtId="0" fontId="4" fillId="0" borderId="1" xfId="624" applyFont="1" applyFill="1" applyBorder="1" applyAlignment="1">
      <alignment horizontal="left" vertical="center"/>
    </xf>
    <xf numFmtId="0" fontId="4" fillId="0" borderId="1" xfId="647" applyFont="1" applyFill="1" applyBorder="1" applyAlignment="1">
      <alignment horizontal="right" vertical="center" wrapText="1"/>
    </xf>
    <xf numFmtId="0" fontId="8" fillId="0" borderId="1" xfId="647" applyNumberFormat="1" applyFont="1" applyFill="1" applyBorder="1" applyAlignment="1" applyProtection="1">
      <alignment horizontal="right" vertical="center" wrapText="1"/>
    </xf>
    <xf numFmtId="0" fontId="4" fillId="2" borderId="0" xfId="647" applyFont="1" applyFill="1" applyBorder="1">
      <alignment vertical="center"/>
    </xf>
    <xf numFmtId="0" fontId="12" fillId="0" borderId="0" xfId="624" applyFont="1" applyFill="1" applyAlignment="1">
      <alignment horizontal="center" vertical="center" wrapText="1"/>
    </xf>
    <xf numFmtId="0" fontId="12" fillId="0" borderId="0" xfId="624" applyFont="1" applyFill="1"/>
    <xf numFmtId="0" fontId="7" fillId="0" borderId="0" xfId="624" applyFont="1" applyFill="1" applyBorder="1"/>
    <xf numFmtId="0" fontId="12" fillId="0" borderId="0" xfId="624" applyFont="1" applyFill="1" applyBorder="1" applyAlignment="1">
      <alignment horizontal="center"/>
    </xf>
    <xf numFmtId="0" fontId="7" fillId="0" borderId="0" xfId="624" applyFont="1" applyFill="1"/>
    <xf numFmtId="0" fontId="7" fillId="0" borderId="0" xfId="624" applyFont="1" applyFill="1" applyAlignment="1">
      <alignment horizontal="center"/>
    </xf>
    <xf numFmtId="0" fontId="12" fillId="0" borderId="0" xfId="624" applyFont="1" applyFill="1" applyBorder="1" applyAlignment="1">
      <alignment horizontal="center" vertical="center" wrapText="1"/>
    </xf>
    <xf numFmtId="0" fontId="41" fillId="0" borderId="0" xfId="624" applyFont="1" applyFill="1" applyBorder="1" applyAlignment="1">
      <alignment horizontal="center" vertical="center" wrapText="1"/>
    </xf>
    <xf numFmtId="0" fontId="9" fillId="0" borderId="0" xfId="624" applyFont="1" applyFill="1" applyBorder="1" applyAlignment="1">
      <alignment horizontal="left" vertical="center" wrapText="1"/>
    </xf>
    <xf numFmtId="0" fontId="11" fillId="0" borderId="0" xfId="624" applyFont="1" applyFill="1" applyBorder="1" applyAlignment="1">
      <alignment horizontal="center" vertical="center"/>
    </xf>
    <xf numFmtId="0" fontId="12" fillId="0" borderId="2" xfId="624" applyFont="1" applyFill="1" applyBorder="1" applyAlignment="1">
      <alignment horizontal="center" vertical="center" wrapText="1"/>
    </xf>
    <xf numFmtId="0" fontId="12" fillId="0" borderId="0" xfId="624" applyFont="1" applyFill="1" applyAlignment="1">
      <alignment horizontal="right" vertical="center" wrapText="1"/>
    </xf>
    <xf numFmtId="0" fontId="12" fillId="0" borderId="0" xfId="624" applyFont="1" applyFill="1" applyBorder="1"/>
    <xf numFmtId="0" fontId="9" fillId="0" borderId="0" xfId="624" applyFont="1" applyFill="1" applyBorder="1" applyAlignment="1">
      <alignment horizontal="center" vertical="center" wrapText="1"/>
    </xf>
    <xf numFmtId="0" fontId="9" fillId="0" borderId="1" xfId="624" applyFont="1" applyFill="1" applyBorder="1" applyAlignment="1">
      <alignment horizontal="center" vertical="center" wrapText="1"/>
    </xf>
    <xf numFmtId="183" fontId="9" fillId="0" borderId="1" xfId="624" applyNumberFormat="1" applyFont="1" applyBorder="1" applyAlignment="1">
      <alignment horizontal="center" vertical="center"/>
    </xf>
    <xf numFmtId="0" fontId="9" fillId="0" borderId="1" xfId="624" applyFont="1" applyBorder="1" applyAlignment="1">
      <alignment horizontal="center" vertical="center" wrapText="1"/>
    </xf>
    <xf numFmtId="0" fontId="9" fillId="3" borderId="1" xfId="624" applyFont="1" applyFill="1" applyBorder="1" applyAlignment="1">
      <alignment horizontal="center" vertical="center" wrapText="1"/>
    </xf>
    <xf numFmtId="0" fontId="9" fillId="0" borderId="1" xfId="624" applyFont="1" applyFill="1" applyBorder="1" applyAlignment="1">
      <alignment horizontal="right" vertical="center"/>
    </xf>
    <xf numFmtId="181" fontId="9" fillId="0" borderId="1" xfId="624" applyNumberFormat="1" applyFont="1" applyFill="1" applyBorder="1" applyAlignment="1">
      <alignment horizontal="right" vertical="center"/>
    </xf>
    <xf numFmtId="0" fontId="9" fillId="3" borderId="1" xfId="624" applyFont="1" applyFill="1" applyBorder="1" applyAlignment="1">
      <alignment horizontal="left" vertical="center" wrapText="1"/>
    </xf>
    <xf numFmtId="0" fontId="7" fillId="0" borderId="1" xfId="624" applyFont="1" applyFill="1" applyBorder="1" applyAlignment="1">
      <alignment horizontal="right" vertical="center"/>
    </xf>
    <xf numFmtId="181" fontId="7" fillId="0" borderId="1" xfId="624" applyNumberFormat="1" applyFont="1" applyFill="1" applyBorder="1" applyAlignment="1">
      <alignment horizontal="right" vertical="center"/>
    </xf>
    <xf numFmtId="0" fontId="9" fillId="3" borderId="1" xfId="624" applyFont="1" applyFill="1" applyBorder="1" applyAlignment="1">
      <alignment vertical="center" wrapText="1"/>
    </xf>
    <xf numFmtId="0" fontId="7" fillId="0" borderId="1" xfId="624" applyFont="1" applyFill="1" applyBorder="1" applyAlignment="1">
      <alignment horizontal="center" vertical="center"/>
    </xf>
    <xf numFmtId="181" fontId="7" fillId="0" borderId="1" xfId="624" applyNumberFormat="1" applyFont="1" applyFill="1" applyBorder="1" applyAlignment="1">
      <alignment horizontal="center" vertical="center"/>
    </xf>
    <xf numFmtId="0" fontId="7" fillId="0" borderId="0" xfId="733" applyAlignment="1">
      <alignment horizontal="left"/>
    </xf>
    <xf numFmtId="0" fontId="7" fillId="0" borderId="0" xfId="733" applyAlignment="1"/>
    <xf numFmtId="0" fontId="15" fillId="0" borderId="0" xfId="812" applyFont="1" applyFill="1" applyAlignment="1">
      <alignment vertical="center"/>
    </xf>
    <xf numFmtId="0" fontId="42" fillId="0" borderId="0" xfId="624" applyFont="1" applyAlignment="1">
      <alignment horizontal="center" vertical="center"/>
    </xf>
    <xf numFmtId="0" fontId="7" fillId="0" borderId="0" xfId="624" applyAlignment="1">
      <alignment horizontal="left" vertical="center" indent="1"/>
    </xf>
    <xf numFmtId="0" fontId="7" fillId="0" borderId="0" xfId="624" applyAlignment="1">
      <alignment horizontal="right"/>
    </xf>
    <xf numFmtId="183" fontId="9" fillId="0" borderId="4" xfId="624" applyNumberFormat="1" applyFont="1" applyBorder="1" applyAlignment="1">
      <alignment horizontal="center" vertical="center"/>
    </xf>
    <xf numFmtId="0" fontId="9" fillId="0" borderId="4" xfId="624" applyFont="1" applyBorder="1" applyAlignment="1">
      <alignment horizontal="center" vertical="center" wrapText="1"/>
    </xf>
    <xf numFmtId="49" fontId="9" fillId="0" borderId="1" xfId="624" applyNumberFormat="1" applyFont="1" applyFill="1" applyBorder="1" applyAlignment="1" applyProtection="1">
      <alignment horizontal="center" vertical="center"/>
    </xf>
    <xf numFmtId="0" fontId="9" fillId="0" borderId="1" xfId="624" applyNumberFormat="1" applyFont="1" applyFill="1" applyBorder="1" applyAlignment="1" applyProtection="1">
      <alignment horizontal="right" vertical="center"/>
    </xf>
    <xf numFmtId="181" fontId="9" fillId="0" borderId="1" xfId="624" applyNumberFormat="1" applyFont="1" applyFill="1" applyBorder="1" applyAlignment="1" applyProtection="1">
      <alignment horizontal="right" vertical="center"/>
    </xf>
    <xf numFmtId="49" fontId="9" fillId="0" borderId="1" xfId="624" applyNumberFormat="1" applyFont="1" applyFill="1" applyBorder="1" applyAlignment="1" applyProtection="1">
      <alignment vertical="center"/>
    </xf>
    <xf numFmtId="49" fontId="7" fillId="0" borderId="1" xfId="624" applyNumberFormat="1" applyFont="1" applyFill="1" applyBorder="1" applyAlignment="1" applyProtection="1">
      <alignment vertical="center"/>
    </xf>
    <xf numFmtId="0" fontId="7" fillId="0" borderId="1" xfId="624" applyNumberFormat="1" applyFont="1" applyFill="1" applyBorder="1" applyAlignment="1" applyProtection="1">
      <alignment horizontal="right" vertical="center"/>
    </xf>
    <xf numFmtId="181" fontId="7" fillId="0" borderId="1" xfId="624" applyNumberFormat="1" applyFont="1" applyFill="1" applyBorder="1" applyAlignment="1" applyProtection="1">
      <alignment horizontal="right" vertical="center"/>
    </xf>
    <xf numFmtId="0" fontId="12" fillId="0" borderId="5" xfId="0" applyFont="1" applyFill="1" applyBorder="1" applyAlignment="1">
      <alignment horizontal="left" vertical="center" shrinkToFit="1"/>
    </xf>
    <xf numFmtId="0" fontId="43" fillId="0" borderId="5" xfId="0" applyNumberFormat="1" applyFont="1" applyFill="1" applyBorder="1" applyAlignment="1">
      <alignment horizontal="right" vertical="center"/>
    </xf>
    <xf numFmtId="0" fontId="7" fillId="0" borderId="1" xfId="733" applyBorder="1" applyAlignment="1"/>
    <xf numFmtId="0" fontId="7" fillId="0" borderId="0" xfId="624" applyFont="1" applyAlignment="1">
      <alignment vertical="center"/>
    </xf>
    <xf numFmtId="0" fontId="44" fillId="3" borderId="0" xfId="624" applyFont="1" applyFill="1"/>
    <xf numFmtId="0" fontId="7" fillId="0" borderId="0" xfId="624" applyFont="1" applyAlignment="1">
      <alignment horizontal="right" vertical="center"/>
    </xf>
    <xf numFmtId="0" fontId="7" fillId="0" borderId="0" xfId="624" applyFont="1"/>
    <xf numFmtId="0" fontId="19" fillId="0" borderId="0" xfId="624" applyFont="1" applyAlignment="1">
      <alignment horizontal="center" vertical="center" wrapText="1"/>
    </xf>
    <xf numFmtId="0" fontId="7" fillId="0" borderId="0" xfId="624" applyFont="1" applyFill="1" applyAlignment="1">
      <alignment vertical="center"/>
    </xf>
    <xf numFmtId="184" fontId="7" fillId="0" borderId="0" xfId="624" applyNumberFormat="1" applyFont="1" applyAlignment="1">
      <alignment horizontal="right"/>
    </xf>
    <xf numFmtId="0" fontId="9" fillId="0" borderId="1" xfId="624" applyFont="1" applyFill="1" applyBorder="1" applyAlignment="1">
      <alignment horizontal="center" vertical="center"/>
    </xf>
    <xf numFmtId="0" fontId="9" fillId="3" borderId="1" xfId="624" applyFont="1" applyFill="1" applyBorder="1" applyAlignment="1">
      <alignment horizontal="left" vertical="center"/>
    </xf>
    <xf numFmtId="0" fontId="9" fillId="3" borderId="1" xfId="624" applyNumberFormat="1" applyFont="1" applyFill="1" applyBorder="1" applyAlignment="1">
      <alignment horizontal="right" vertical="center"/>
    </xf>
    <xf numFmtId="49" fontId="9" fillId="3" borderId="1" xfId="374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0" fontId="7" fillId="5" borderId="1" xfId="0" applyNumberFormat="1" applyFont="1" applyFill="1" applyBorder="1" applyAlignment="1" applyProtection="1">
      <alignment horizontal="right" vertical="center"/>
    </xf>
    <xf numFmtId="0" fontId="9" fillId="0" borderId="1" xfId="624" applyFont="1" applyFill="1" applyBorder="1" applyAlignment="1">
      <alignment horizontal="left" vertical="center"/>
    </xf>
    <xf numFmtId="49" fontId="9" fillId="0" borderId="1" xfId="374" applyNumberFormat="1" applyFont="1" applyFill="1" applyBorder="1" applyAlignment="1">
      <alignment horizontal="left" vertical="center"/>
    </xf>
    <xf numFmtId="3" fontId="7" fillId="5" borderId="1" xfId="0" applyNumberFormat="1" applyFont="1" applyFill="1" applyBorder="1" applyAlignment="1" applyProtection="1">
      <alignment horizontal="right" vertical="center"/>
    </xf>
    <xf numFmtId="0" fontId="7" fillId="0" borderId="3" xfId="0" applyNumberFormat="1" applyFont="1" applyFill="1" applyBorder="1" applyAlignment="1" applyProtection="1">
      <alignment horizontal="left" vertical="center"/>
    </xf>
    <xf numFmtId="0" fontId="7" fillId="0" borderId="0" xfId="734" applyFill="1"/>
    <xf numFmtId="0" fontId="7" fillId="0" borderId="0" xfId="734" applyAlignment="1">
      <alignment horizontal="center" vertical="center"/>
    </xf>
    <xf numFmtId="0" fontId="7" fillId="0" borderId="0" xfId="734"/>
    <xf numFmtId="0" fontId="24" fillId="0" borderId="0" xfId="734" applyFont="1" applyAlignment="1">
      <alignment vertical="center"/>
    </xf>
    <xf numFmtId="0" fontId="11" fillId="3" borderId="0" xfId="734" applyNumberFormat="1" applyFont="1" applyFill="1" applyAlignment="1" applyProtection="1">
      <alignment horizontal="center" vertical="center"/>
    </xf>
    <xf numFmtId="0" fontId="7" fillId="0" borderId="2" xfId="734" applyNumberFormat="1" applyFont="1" applyFill="1" applyBorder="1" applyAlignment="1" applyProtection="1">
      <alignment vertical="center"/>
    </xf>
    <xf numFmtId="0" fontId="7" fillId="0" borderId="2" xfId="734" applyNumberFormat="1" applyFont="1" applyFill="1" applyBorder="1" applyAlignment="1" applyProtection="1">
      <alignment horizontal="right"/>
    </xf>
    <xf numFmtId="0" fontId="9" fillId="0" borderId="4" xfId="734" applyNumberFormat="1" applyFont="1" applyFill="1" applyBorder="1" applyAlignment="1" applyProtection="1">
      <alignment horizontal="center" vertical="center"/>
    </xf>
    <xf numFmtId="0" fontId="9" fillId="0" borderId="6" xfId="734" applyNumberFormat="1" applyFont="1" applyFill="1" applyBorder="1" applyAlignment="1" applyProtection="1">
      <alignment horizontal="center" vertical="center"/>
    </xf>
    <xf numFmtId="0" fontId="9" fillId="0" borderId="1" xfId="734" applyNumberFormat="1" applyFont="1" applyFill="1" applyBorder="1" applyAlignment="1" applyProtection="1">
      <alignment horizontal="center" vertical="center"/>
    </xf>
    <xf numFmtId="0" fontId="9" fillId="0" borderId="7" xfId="734" applyNumberFormat="1" applyFont="1" applyFill="1" applyBorder="1" applyAlignment="1" applyProtection="1">
      <alignment horizontal="center" vertical="center"/>
    </xf>
    <xf numFmtId="0" fontId="9" fillId="0" borderId="1" xfId="734" applyNumberFormat="1" applyFont="1" applyFill="1" applyBorder="1" applyAlignment="1" applyProtection="1">
      <alignment horizontal="left" vertical="center"/>
    </xf>
    <xf numFmtId="1" fontId="9" fillId="0" borderId="1" xfId="734" applyNumberFormat="1" applyFont="1" applyFill="1" applyBorder="1" applyAlignment="1" applyProtection="1">
      <alignment horizontal="right" vertical="center"/>
    </xf>
    <xf numFmtId="186" fontId="7" fillId="0" borderId="0" xfId="734" applyNumberFormat="1"/>
    <xf numFmtId="3" fontId="9" fillId="0" borderId="1" xfId="734" applyNumberFormat="1" applyFont="1" applyFill="1" applyBorder="1" applyAlignment="1" applyProtection="1">
      <alignment horizontal="left" vertical="center"/>
    </xf>
    <xf numFmtId="0" fontId="7" fillId="0" borderId="1" xfId="734" applyNumberFormat="1" applyFont="1" applyFill="1" applyBorder="1" applyAlignment="1" applyProtection="1">
      <alignment horizontal="left" vertical="center"/>
    </xf>
    <xf numFmtId="1" fontId="7" fillId="0" borderId="1" xfId="734" applyNumberFormat="1" applyFont="1" applyFill="1" applyBorder="1" applyAlignment="1" applyProtection="1">
      <alignment horizontal="right" vertical="center"/>
    </xf>
    <xf numFmtId="3" fontId="7" fillId="0" borderId="1" xfId="734" applyNumberFormat="1" applyFont="1" applyFill="1" applyBorder="1" applyAlignment="1" applyProtection="1">
      <alignment horizontal="left" vertical="center"/>
    </xf>
    <xf numFmtId="0" fontId="7" fillId="0" borderId="1" xfId="734" applyBorder="1"/>
    <xf numFmtId="0" fontId="9" fillId="0" borderId="1" xfId="734" applyFont="1" applyBorder="1" applyAlignment="1">
      <alignment horizontal="center" vertical="center"/>
    </xf>
    <xf numFmtId="1" fontId="7" fillId="0" borderId="0" xfId="734" applyNumberFormat="1" applyAlignment="1">
      <alignment horizontal="center" vertical="center"/>
    </xf>
    <xf numFmtId="0" fontId="7" fillId="0" borderId="1" xfId="734" applyFont="1" applyBorder="1"/>
    <xf numFmtId="1" fontId="7" fillId="0" borderId="1" xfId="734" applyNumberFormat="1" applyFont="1" applyBorder="1" applyAlignment="1">
      <alignment horizontal="right" vertical="center"/>
    </xf>
    <xf numFmtId="1" fontId="7" fillId="0" borderId="1" xfId="734" applyNumberFormat="1" applyFont="1" applyBorder="1" applyAlignment="1">
      <alignment horizontal="center" vertical="center"/>
    </xf>
    <xf numFmtId="3" fontId="7" fillId="0" borderId="1" xfId="734" applyNumberFormat="1" applyFont="1" applyFill="1" applyBorder="1" applyAlignment="1" applyProtection="1">
      <alignment horizontal="right" vertical="center"/>
    </xf>
    <xf numFmtId="0" fontId="7" fillId="0" borderId="1" xfId="734" applyBorder="1" applyAlignment="1">
      <alignment horizontal="right" vertical="center"/>
    </xf>
    <xf numFmtId="1" fontId="9" fillId="0" borderId="1" xfId="734" applyNumberFormat="1" applyFont="1" applyBorder="1" applyAlignment="1">
      <alignment horizontal="center" vertical="center"/>
    </xf>
    <xf numFmtId="0" fontId="7" fillId="0" borderId="0" xfId="0" applyFont="1" applyFill="1" applyBorder="1" applyAlignment="1"/>
    <xf numFmtId="0" fontId="29" fillId="0" borderId="0" xfId="0" applyFont="1" applyFill="1" applyBorder="1" applyAlignment="1"/>
    <xf numFmtId="0" fontId="45" fillId="0" borderId="0" xfId="0" applyFont="1" applyFill="1" applyBorder="1" applyAlignment="1"/>
    <xf numFmtId="0" fontId="42" fillId="0" borderId="0" xfId="0" applyFont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right" vertical="center"/>
    </xf>
    <xf numFmtId="0" fontId="12" fillId="0" borderId="0" xfId="0" applyNumberFormat="1" applyFont="1" applyFill="1" applyBorder="1" applyAlignment="1" applyProtection="1">
      <alignment vertical="center"/>
    </xf>
    <xf numFmtId="0" fontId="25" fillId="0" borderId="1" xfId="0" applyNumberFormat="1" applyFont="1" applyFill="1" applyBorder="1" applyAlignment="1" applyProtection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178" fontId="25" fillId="0" borderId="1" xfId="0" applyNumberFormat="1" applyFont="1" applyFill="1" applyBorder="1" applyAlignment="1" applyProtection="1">
      <alignment horizontal="right" vertical="center"/>
    </xf>
    <xf numFmtId="181" fontId="31" fillId="0" borderId="1" xfId="0" applyNumberFormat="1" applyFont="1" applyFill="1" applyBorder="1" applyAlignment="1">
      <alignment horizontal="right" vertical="center"/>
    </xf>
    <xf numFmtId="0" fontId="25" fillId="0" borderId="1" xfId="0" applyNumberFormat="1" applyFont="1" applyFill="1" applyBorder="1" applyAlignment="1" applyProtection="1">
      <alignment horizontal="left" vertical="center"/>
    </xf>
    <xf numFmtId="178" fontId="29" fillId="0" borderId="1" xfId="0" applyNumberFormat="1" applyFont="1" applyFill="1" applyBorder="1" applyAlignment="1" applyProtection="1">
      <alignment horizontal="right" vertical="center"/>
    </xf>
    <xf numFmtId="181" fontId="0" fillId="0" borderId="1" xfId="0" applyNumberFormat="1" applyFont="1" applyFill="1" applyBorder="1" applyAlignment="1">
      <alignment horizontal="right" vertical="center"/>
    </xf>
    <xf numFmtId="49" fontId="33" fillId="0" borderId="5" xfId="0" applyNumberFormat="1" applyFont="1" applyFill="1" applyBorder="1" applyAlignment="1">
      <alignment horizontal="left" vertical="center" wrapText="1" shrinkToFit="1"/>
    </xf>
    <xf numFmtId="178" fontId="46" fillId="0" borderId="5" xfId="0" applyNumberFormat="1" applyFont="1" applyFill="1" applyBorder="1" applyAlignment="1">
      <alignment horizontal="right" vertical="center"/>
    </xf>
    <xf numFmtId="178" fontId="13" fillId="0" borderId="5" xfId="0" applyNumberFormat="1" applyFont="1" applyFill="1" applyBorder="1" applyAlignment="1">
      <alignment horizontal="right" vertical="center"/>
    </xf>
    <xf numFmtId="0" fontId="29" fillId="0" borderId="1" xfId="0" applyNumberFormat="1" applyFont="1" applyFill="1" applyBorder="1" applyAlignment="1" applyProtection="1">
      <alignment horizontal="left" vertical="center"/>
    </xf>
    <xf numFmtId="49" fontId="33" fillId="0" borderId="5" xfId="0" applyNumberFormat="1" applyFont="1" applyFill="1" applyBorder="1" applyAlignment="1">
      <alignment vertical="center" shrinkToFit="1"/>
    </xf>
    <xf numFmtId="178" fontId="47" fillId="0" borderId="5" xfId="0" applyNumberFormat="1" applyFont="1" applyFill="1" applyBorder="1" applyAlignment="1">
      <alignment horizontal="right" vertical="center"/>
    </xf>
    <xf numFmtId="0" fontId="25" fillId="0" borderId="1" xfId="0" applyNumberFormat="1" applyFont="1" applyFill="1" applyBorder="1" applyAlignment="1" applyProtection="1">
      <alignment vertical="center"/>
    </xf>
    <xf numFmtId="0" fontId="29" fillId="0" borderId="1" xfId="0" applyNumberFormat="1" applyFont="1" applyFill="1" applyBorder="1" applyAlignment="1" applyProtection="1">
      <alignment vertical="center"/>
    </xf>
    <xf numFmtId="178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9" fillId="0" borderId="0" xfId="624" applyFont="1" applyAlignment="1">
      <alignment vertical="center"/>
    </xf>
    <xf numFmtId="0" fontId="7" fillId="0" borderId="0" xfId="814" applyFont="1" applyAlignment="1"/>
    <xf numFmtId="0" fontId="11" fillId="0" borderId="0" xfId="624" applyFont="1" applyAlignment="1">
      <alignment horizontal="center"/>
    </xf>
    <xf numFmtId="0" fontId="7" fillId="0" borderId="2" xfId="624" applyFont="1" applyBorder="1" applyAlignment="1">
      <alignment horizontal="right" vertical="center"/>
    </xf>
    <xf numFmtId="0" fontId="9" fillId="0" borderId="1" xfId="624" applyFont="1" applyBorder="1" applyAlignment="1">
      <alignment horizontal="center" vertical="center"/>
    </xf>
    <xf numFmtId="0" fontId="9" fillId="0" borderId="1" xfId="624" applyFont="1" applyFill="1" applyBorder="1" applyAlignment="1">
      <alignment vertical="center"/>
    </xf>
    <xf numFmtId="178" fontId="15" fillId="0" borderId="1" xfId="624" applyNumberFormat="1" applyFont="1" applyFill="1" applyBorder="1" applyAlignment="1">
      <alignment horizontal="right" vertical="center" wrapText="1"/>
    </xf>
    <xf numFmtId="181" fontId="15" fillId="0" borderId="1" xfId="624" applyNumberFormat="1" applyFont="1" applyFill="1" applyBorder="1" applyAlignment="1">
      <alignment horizontal="right" vertical="center" wrapText="1"/>
    </xf>
    <xf numFmtId="0" fontId="7" fillId="0" borderId="1" xfId="374" applyFont="1" applyFill="1" applyBorder="1" applyAlignment="1">
      <alignment vertical="center"/>
    </xf>
    <xf numFmtId="0" fontId="48" fillId="0" borderId="1" xfId="0" applyFont="1" applyFill="1" applyBorder="1" applyAlignment="1">
      <alignment horizontal="right" vertical="center"/>
    </xf>
    <xf numFmtId="181" fontId="26" fillId="0" borderId="1" xfId="624" applyNumberFormat="1" applyFont="1" applyFill="1" applyBorder="1" applyAlignment="1">
      <alignment horizontal="right" vertical="center" wrapText="1"/>
    </xf>
    <xf numFmtId="49" fontId="7" fillId="0" borderId="1" xfId="374" applyNumberFormat="1" applyFont="1" applyFill="1" applyBorder="1" applyAlignment="1">
      <alignment horizontal="left" vertical="center"/>
    </xf>
    <xf numFmtId="0" fontId="40" fillId="0" borderId="1" xfId="671" applyFont="1" applyFill="1" applyBorder="1" applyAlignment="1">
      <alignment horizontal="right" vertical="center"/>
    </xf>
    <xf numFmtId="0" fontId="7" fillId="0" borderId="1" xfId="624" applyFont="1" applyFill="1" applyBorder="1" applyAlignment="1">
      <alignment horizontal="left" vertical="center"/>
    </xf>
    <xf numFmtId="0" fontId="9" fillId="0" borderId="0" xfId="812" applyFont="1" applyFill="1" applyBorder="1" applyAlignment="1">
      <alignment horizontal="left"/>
    </xf>
    <xf numFmtId="178" fontId="7" fillId="0" borderId="0" xfId="624" applyNumberFormat="1" applyFont="1"/>
  </cellXfs>
  <cellStyles count="1086">
    <cellStyle name="常规" xfId="0" builtinId="0"/>
    <cellStyle name="0,0_x000d_&#10;NA_x000d_&#10;_2017年省对市(州)税收返还和转移支付预算" xfId="1"/>
    <cellStyle name="好_促进扩大信贷增量_四川省2017年省对市（州）税收返还和转移支付分地区预算（草案）--社保处" xfId="2"/>
    <cellStyle name="货币[0]" xfId="3" builtinId="7"/>
    <cellStyle name="好_4" xfId="4"/>
    <cellStyle name="输入" xfId="5" builtinId="20"/>
    <cellStyle name="20% - 强调文字颜色 3" xfId="6" builtinId="38"/>
    <cellStyle name="货币" xfId="7" builtinId="4"/>
    <cellStyle name="差_Sheet19" xfId="8"/>
    <cellStyle name="差_Sheet14_四川省2017年省对市（州）税收返还和转移支付分地区预算（草案）--社保处" xfId="9"/>
    <cellStyle name="差_2015直接融资汇总表 2 2_2017年省对市(州)税收返还和转移支付预算" xfId="10"/>
    <cellStyle name="20% - Accent1_2016年四川省省级一般公共预算支出执行情况表" xfId="11"/>
    <cellStyle name="千位分隔[0]" xfId="12" builtinId="6"/>
    <cellStyle name="差" xfId="13" builtinId="27"/>
    <cellStyle name="差_Sheet16_四川省2017年省对市（州）税收返还和转移支付分地区预算（草案）--社保处" xfId="14"/>
    <cellStyle name="好_2-46_四川省2017年省对市（州）税收返还和转移支付分地区预算（草案）--社保处" xfId="15"/>
    <cellStyle name="常规 26 2" xfId="16"/>
    <cellStyle name="常规 31 2" xfId="17"/>
    <cellStyle name="40% - 强调文字颜色 3" xfId="18" builtinId="39"/>
    <cellStyle name="Input 2" xfId="19"/>
    <cellStyle name="千位分隔" xfId="20" builtinId="3"/>
    <cellStyle name="60% - 强调文字颜色 3" xfId="21" builtinId="40"/>
    <cellStyle name="超链接" xfId="22" builtinId="8"/>
    <cellStyle name="百分比" xfId="23" builtinId="5"/>
    <cellStyle name="Calculation_2016年全省及省级财政收支执行及2017年预算草案表（20161206，预审自用稿）" xfId="24"/>
    <cellStyle name="60% - 强调文字颜色 4 2 2 2" xfId="25"/>
    <cellStyle name="差_4-14" xfId="26"/>
    <cellStyle name="常规 17 4_2016年四川省省级一般公共预算支出执行情况表" xfId="27"/>
    <cellStyle name="已访问的超链接" xfId="28" builtinId="9"/>
    <cellStyle name="差_促进扩大信贷增量 3" xfId="29"/>
    <cellStyle name="注释" xfId="30" builtinId="10"/>
    <cellStyle name="60% - 强调文字颜色 2" xfId="31" builtinId="36"/>
    <cellStyle name="标题 4" xfId="32" builtinId="19"/>
    <cellStyle name="60% - 强调文字颜色 1 2 2_2017年省对市(州)税收返还和转移支付预算" xfId="33"/>
    <cellStyle name="差_Sheet14" xfId="34"/>
    <cellStyle name="警告文本" xfId="35" builtinId="11"/>
    <cellStyle name="60% - 强调文字颜色 2 2 2" xfId="36"/>
    <cellStyle name="强调文字颜色 1 2 3" xfId="37"/>
    <cellStyle name="Note_2016年全省及省级财政收支执行及2017年预算草案表（20161206，预审自用稿）" xfId="38"/>
    <cellStyle name="标题" xfId="39" builtinId="15"/>
    <cellStyle name="解释性文本" xfId="40" builtinId="53"/>
    <cellStyle name="标题 1" xfId="41" builtinId="16"/>
    <cellStyle name="常规 2 3 2_2017年省对市(州)税收返还和转移支付预算" xfId="42"/>
    <cellStyle name="百分比 4" xfId="43"/>
    <cellStyle name="60% - 强调文字颜色 2 2 2 2" xfId="44"/>
    <cellStyle name="标题 2" xfId="45" builtinId="17"/>
    <cellStyle name="Accent6 2" xfId="46"/>
    <cellStyle name="60% - 强调文字颜色 1" xfId="47" builtinId="32"/>
    <cellStyle name="60% - 强调文字颜色 2 2 2 3" xfId="48"/>
    <cellStyle name="标题 3" xfId="49" builtinId="18"/>
    <cellStyle name="60% - 强调文字颜色 4" xfId="50" builtinId="44"/>
    <cellStyle name="输出" xfId="51" builtinId="21"/>
    <cellStyle name="Input" xfId="52"/>
    <cellStyle name="计算" xfId="53" builtinId="22"/>
    <cellStyle name="40% - 强调文字颜色 4 2" xfId="54"/>
    <cellStyle name="检查单元格" xfId="55" builtinId="23"/>
    <cellStyle name="20% - 强调文字颜色 6" xfId="56" builtinId="50"/>
    <cellStyle name="强调文字颜色 2" xfId="57" builtinId="33"/>
    <cellStyle name="链接单元格" xfId="58" builtinId="24"/>
    <cellStyle name="60% - 强调文字颜色 4 2 3" xfId="59"/>
    <cellStyle name="汇总" xfId="60" builtinId="25"/>
    <cellStyle name="好" xfId="61" builtinId="26"/>
    <cellStyle name="20% - Accent3 2" xfId="62"/>
    <cellStyle name="Heading 3" xfId="63"/>
    <cellStyle name="适中" xfId="64" builtinId="28"/>
    <cellStyle name="20% - 强调文字颜色 5" xfId="65" builtinId="46"/>
    <cellStyle name="强调文字颜色 1" xfId="66" builtinId="29"/>
    <cellStyle name="20% - 强调文字颜色 1" xfId="67" builtinId="30"/>
    <cellStyle name="40% - 强调文字颜色 1" xfId="68" builtinId="31"/>
    <cellStyle name="常规 47 2 3" xfId="69"/>
    <cellStyle name="差_5-农村教师周转房建设" xfId="70"/>
    <cellStyle name="20% - 强调文字颜色 2" xfId="71" builtinId="34"/>
    <cellStyle name="40% - 强调文字颜色 2" xfId="72" builtinId="35"/>
    <cellStyle name="40% - Accent1_2016年四川省省级一般公共预算支出执行情况表" xfId="73"/>
    <cellStyle name="强调文字颜色 3" xfId="74" builtinId="37"/>
    <cellStyle name="强调文字颜色 4" xfId="75" builtinId="41"/>
    <cellStyle name="20% - 强调文字颜色 4" xfId="76" builtinId="42"/>
    <cellStyle name="40% - 强调文字颜色 4" xfId="77" builtinId="43"/>
    <cellStyle name="差_汇总_2 2_2017年省对市(州)税收返还和转移支付预算" xfId="78"/>
    <cellStyle name="强调文字颜色 5" xfId="79" builtinId="45"/>
    <cellStyle name="40% - 强调文字颜色 5" xfId="80" builtinId="47"/>
    <cellStyle name="好_Sheet19_四川省2017年省对市（州）税收返还和转移支付分地区预算（草案）--社保处" xfId="81"/>
    <cellStyle name="60% - 强调文字颜色 5 2 2 2" xfId="82"/>
    <cellStyle name="60% - 强调文字颜色 5" xfId="83" builtinId="48"/>
    <cellStyle name="强调文字颜色 6" xfId="84" builtinId="49"/>
    <cellStyle name="适中 2" xfId="85"/>
    <cellStyle name="60% - 强调文字颜色 5 2 2 3" xfId="86"/>
    <cellStyle name="Heading 3 2" xfId="87"/>
    <cellStyle name="好_2015财金互动汇总（加人行、补成都） 4" xfId="88"/>
    <cellStyle name="差_2-62_四川省2017年省对市（州）税收返还和转移支付分地区预算（草案）--社保处" xfId="89"/>
    <cellStyle name="40% - 强调文字颜色 6" xfId="90" builtinId="51"/>
    <cellStyle name="差_2015直接融资汇总表 2" xfId="91"/>
    <cellStyle name="60% - 强调文字颜色 6" xfId="92" builtinId="52"/>
    <cellStyle name="_ET_STYLE_NoName_00_" xfId="93"/>
    <cellStyle name="千位分隔 3 2" xfId="94"/>
    <cellStyle name="标题 4 2 2" xfId="95"/>
    <cellStyle name="差_博物馆纪念馆逐步免费开放补助资金" xfId="96"/>
    <cellStyle name="20% - Accent2_2016年四川省省级一般公共预算支出执行情况表" xfId="97"/>
    <cellStyle name="强调文字颜色 1 2 2_2017年省对市(州)税收返还和转移支付预算" xfId="98"/>
    <cellStyle name="60% - 强调文字颜色 3 2_四川省2017年省对市（州）税收返还和转移支付分地区预算（草案）--社保处" xfId="99"/>
    <cellStyle name="0,0_x000d_&#10;NA_x000d_&#10; 4" xfId="100"/>
    <cellStyle name="20% - Accent2 2" xfId="101"/>
    <cellStyle name="60% - 强调文字颜色 3 2 2 2" xfId="102"/>
    <cellStyle name="差_“三区”文化人才专项资金" xfId="103"/>
    <cellStyle name="0,0_x000d_&#10;NA_x000d_&#10; 3" xfId="104"/>
    <cellStyle name="差_4-农村义教“营养改善计划”" xfId="105"/>
    <cellStyle name="强调文字颜色 2 2 3" xfId="106"/>
    <cellStyle name="20% - Accent2" xfId="107"/>
    <cellStyle name="差_4-24" xfId="108"/>
    <cellStyle name="60% - 强调文字颜色 3 2 2" xfId="109"/>
    <cellStyle name="差_8 2017年省对市（州）税收返还和转移支付预算分地区情况表（民族事业发展资金）(1)" xfId="110"/>
    <cellStyle name="20% - Accent3" xfId="111"/>
    <cellStyle name="60% - 强调文字颜色 3 2 3" xfId="112"/>
    <cellStyle name="差_4-30" xfId="113"/>
    <cellStyle name="强调文字颜色 2 2 2 2" xfId="114"/>
    <cellStyle name="20% - Accent1 2" xfId="115"/>
    <cellStyle name="0,0_x000d_&#10;NA_x000d_&#10; 2" xfId="116"/>
    <cellStyle name="强调文字颜色 2 2 2" xfId="117"/>
    <cellStyle name="20% - Accent1" xfId="118"/>
    <cellStyle name="0,0_x000d_&#10;NA_x000d_&#10;" xfId="119"/>
    <cellStyle name="20% - 强调文字颜色 3 2 2 3" xfId="120"/>
    <cellStyle name="差_四川省2017年省对市（州）税收返还和转移支付分地区预算（草案）--行政政法处" xfId="121"/>
    <cellStyle name="差_4-23" xfId="122"/>
    <cellStyle name="0,0_x000d_&#10;NA_x000d_&#10; 2 2" xfId="123"/>
    <cellStyle name="40% - 强调文字颜色 3 2 2_2017年省对市(州)税收返还和转移支付预算" xfId="124"/>
    <cellStyle name="0,0_x000d_&#10;NA_x000d_&#10; 2 3" xfId="125"/>
    <cellStyle name="常规 26 2 2" xfId="126"/>
    <cellStyle name="40% - 强调文字颜色 3 2" xfId="127"/>
    <cellStyle name="0,0_x000d_&#10;NA_x000d_&#10; 2_2017年省对市(州)税收返还和转移支付预算" xfId="128"/>
    <cellStyle name="20% - Accent3_2016年四川省省级一般公共预算支出执行情况表" xfId="129"/>
    <cellStyle name="Explanatory Text" xfId="130"/>
    <cellStyle name="Linked Cell_2016年全省及省级财政收支执行及2017年预算草案表（20161206，预审自用稿）" xfId="131"/>
    <cellStyle name="20% - Accent4" xfId="132"/>
    <cellStyle name="差_4-31" xfId="133"/>
    <cellStyle name="20% - Accent4 2" xfId="134"/>
    <cellStyle name="20% - Accent4_2016年四川省省级一般公共预算支出执行情况表" xfId="135"/>
    <cellStyle name="20% - Accent5" xfId="136"/>
    <cellStyle name="20% - Accent5 2" xfId="137"/>
    <cellStyle name="40% - Accent2_2016年四川省省级一般公共预算支出执行情况表" xfId="138"/>
    <cellStyle name="差_25 消防部队大型装备建设补助经费" xfId="139"/>
    <cellStyle name="20% - Accent5_2016年四川省省级一般公共预算支出执行情况表" xfId="140"/>
    <cellStyle name="差_汇总 2_四川省2017年省对市（州）税收返还和转移支付分地区预算（草案）--社保处" xfId="141"/>
    <cellStyle name="20% - Accent6" xfId="142"/>
    <cellStyle name="差_2-义务教育经费保障机制改革" xfId="143"/>
    <cellStyle name="20% - Accent6 2" xfId="144"/>
    <cellStyle name="20% - Accent6_2016年四川省省级一般公共预算支出执行情况表" xfId="145"/>
    <cellStyle name="Accent3 2" xfId="146"/>
    <cellStyle name="20% - 强调文字颜色 1 2" xfId="147"/>
    <cellStyle name="20% - 强调文字颜色 1 2 2" xfId="148"/>
    <cellStyle name="Note" xfId="149"/>
    <cellStyle name="20% - 强调文字颜色 1 2 2 2" xfId="150"/>
    <cellStyle name="Note 2" xfId="151"/>
    <cellStyle name="标题 5" xfId="152"/>
    <cellStyle name="20% - 强调文字颜色 1 2 2 3" xfId="153"/>
    <cellStyle name="差_1-政策性保险财政补助资金" xfId="154"/>
    <cellStyle name="20% - 强调文字颜色 1 2 2_2017年省对市(州)税收返还和转移支付预算" xfId="155"/>
    <cellStyle name="20% - 强调文字颜色 1 2 3" xfId="156"/>
    <cellStyle name="40% - 强调文字颜色 2 2" xfId="157"/>
    <cellStyle name="好_促进扩大信贷增量 3_四川省2017年省对市（州）税收返还和转移支付分地区预算（草案）--社保处" xfId="158"/>
    <cellStyle name="标题 5 2_2017年省对市(州)税收返还和转移支付预算" xfId="159"/>
    <cellStyle name="20% - 强调文字颜色 1 2_四川省2017年省对市（州）税收返还和转移支付分地区预算（草案）--社保处" xfId="160"/>
    <cellStyle name="差_2015直接融资汇总表" xfId="161"/>
    <cellStyle name="20% - 强调文字颜色 2 2" xfId="162"/>
    <cellStyle name="差_10-扶持民族地区教育发展" xfId="163"/>
    <cellStyle name="20% - 强调文字颜色 2 2 2" xfId="164"/>
    <cellStyle name="20% - 强调文字颜色 2 2 2 2" xfId="165"/>
    <cellStyle name="Input_2016年全省及省级财政收支执行及2017年预算草案表（20161206，预审自用稿）" xfId="166"/>
    <cellStyle name="差_3-创业担保贷款贴息及奖补" xfId="167"/>
    <cellStyle name="20% - 强调文字颜色 2 2 2 3" xfId="168"/>
    <cellStyle name="40% - Accent4 2" xfId="169"/>
    <cellStyle name="20% - 强调文字颜色 2 2 2_2017年省对市(州)税收返还和转移支付预算" xfId="170"/>
    <cellStyle name="20% - 强调文字颜色 2 2 3" xfId="171"/>
    <cellStyle name="20% - 强调文字颜色 2 2_四川省2017年省对市（州）税收返还和转移支付分地区预算（草案）--社保处" xfId="172"/>
    <cellStyle name="20% - 强调文字颜色 3 2" xfId="173"/>
    <cellStyle name="Heading 2" xfId="174"/>
    <cellStyle name="好_2-59_四川省2017年省对市（州）税收返还和转移支付分地区预算（草案）--社保处" xfId="175"/>
    <cellStyle name="差_Sheet29_四川省2017年省对市（州）税收返还和转移支付分地区预算（草案）--社保处" xfId="176"/>
    <cellStyle name="20% - 强调文字颜色 3 2 2" xfId="177"/>
    <cellStyle name="强调文字颜色 4 2 2 3" xfId="178"/>
    <cellStyle name="Heading 2 2" xfId="179"/>
    <cellStyle name="20% - 强调文字颜色 3 2 2 2" xfId="180"/>
    <cellStyle name="差_4-22" xfId="181"/>
    <cellStyle name="20% - 强调文字颜色 3 2 2_2017年省对市(州)税收返还和转移支付预算" xfId="182"/>
    <cellStyle name="差_Sheet7" xfId="183"/>
    <cellStyle name="20% - 强调文字颜色 3 2 3" xfId="184"/>
    <cellStyle name="20% - 强调文字颜色 3 2_四川省2017年省对市（州）税收返还和转移支付分地区预算（草案）--社保处" xfId="185"/>
    <cellStyle name="20% - 强调文字颜色 4 2" xfId="186"/>
    <cellStyle name="差_6" xfId="187"/>
    <cellStyle name="常规 3 2" xfId="188"/>
    <cellStyle name="40% - 强调文字颜色 5 2 2_2017年省对市(州)税收返还和转移支付预算" xfId="189"/>
    <cellStyle name="20% - 强调文字颜色 4 2 2" xfId="190"/>
    <cellStyle name="差_2016年四川省省级一般公共预算支出执行情况表" xfId="191"/>
    <cellStyle name="20% - 强调文字颜色 4 2 2 2" xfId="192"/>
    <cellStyle name="20% - 强调文字颜色 4 2 2 3" xfId="193"/>
    <cellStyle name="20% - 强调文字颜色 4 2 2_2017年省对市(州)税收返还和转移支付预算" xfId="194"/>
    <cellStyle name="标题 5 2" xfId="195"/>
    <cellStyle name="20% - 强调文字颜色 4 2 3" xfId="196"/>
    <cellStyle name="差_7-中等职业教育发展专项经费" xfId="197"/>
    <cellStyle name="20% - 强调文字颜色 4 2_四川省2017年省对市（州）税收返还和转移支付分地区预算（草案）--社保处" xfId="198"/>
    <cellStyle name="40% - 强调文字颜色 4 2 3" xfId="199"/>
    <cellStyle name="20% - 强调文字颜色 5 2" xfId="200"/>
    <cellStyle name="20% - 强调文字颜色 5 2 2" xfId="201"/>
    <cellStyle name="20% - 强调文字颜色 5 2 2 2" xfId="202"/>
    <cellStyle name="20% - 强调文字颜色 5 2 2 3" xfId="203"/>
    <cellStyle name="Accent5 2" xfId="204"/>
    <cellStyle name="差_促进扩大信贷增量 2 2_2017年省对市(州)税收返还和转移支付预算" xfId="205"/>
    <cellStyle name="20% - 强调文字颜色 5 2 2_2017年省对市(州)税收返还和转移支付预算" xfId="206"/>
    <cellStyle name="好_5-中央财政统借统还外债项目资金" xfId="207"/>
    <cellStyle name="20% - 强调文字颜色 5 2 3" xfId="208"/>
    <cellStyle name="差_2-46_四川省2017年省对市（州）税收返还和转移支付分地区预算（草案）--社保处" xfId="209"/>
    <cellStyle name="20% - 强调文字颜色 5 2_四川省2017年省对市（州）税收返还和转移支付分地区预算（草案）--社保处" xfId="210"/>
    <cellStyle name="差_汇总 2" xfId="211"/>
    <cellStyle name="20% - 强调文字颜色 6 2" xfId="212"/>
    <cellStyle name="差_2015直接融资汇总表 3_2017年省对市(州)税收返还和转移支付预算" xfId="213"/>
    <cellStyle name="20% - 强调文字颜色 6 2 2" xfId="214"/>
    <cellStyle name="输入 2 2 3" xfId="215"/>
    <cellStyle name="差_9 2017年省对市（州）税收返还和转移支付预算分地区情况表（全省工商行政管理专项经费）(1)" xfId="216"/>
    <cellStyle name="20% - 强调文字颜色 6 2 2 2" xfId="217"/>
    <cellStyle name="差_2-58" xfId="218"/>
    <cellStyle name="20% - 强调文字颜色 6 2 2 3" xfId="219"/>
    <cellStyle name="差_2-59" xfId="220"/>
    <cellStyle name="20% - 强调文字颜色 6 2 2_2017年省对市(州)税收返还和转移支付预算" xfId="221"/>
    <cellStyle name="差 2 2 2" xfId="222"/>
    <cellStyle name="20% - 强调文字颜色 6 2 3" xfId="223"/>
    <cellStyle name="差_汇总_1 2 2_2017年省对市(州)税收返还和转移支付预算" xfId="224"/>
    <cellStyle name="20% - 强调文字颜色 6 2_四川省2017年省对市（州）税收返还和转移支付分地区预算（草案）--社保处" xfId="225"/>
    <cellStyle name="千位分隔 3 2 3" xfId="226"/>
    <cellStyle name="标题 4 2 2 3" xfId="227"/>
    <cellStyle name="40% - Accent1" xfId="228"/>
    <cellStyle name="标题 3 2 2 3" xfId="229"/>
    <cellStyle name="40% - Accent1 2" xfId="230"/>
    <cellStyle name="40% - Accent2" xfId="231"/>
    <cellStyle name="40% - Accent2 2" xfId="232"/>
    <cellStyle name="差_5-中央财政统借统还外债项目资金" xfId="233"/>
    <cellStyle name="40% - Accent3" xfId="234"/>
    <cellStyle name="40% - Accent3 2" xfId="235"/>
    <cellStyle name="40% - Accent3_2016年四川省省级一般公共预算支出执行情况表" xfId="236"/>
    <cellStyle name="标题 3 2 2" xfId="237"/>
    <cellStyle name="差_汇总_1 2_2017年省对市(州)税收返还和转移支付预算" xfId="238"/>
    <cellStyle name="40% - Accent4" xfId="239"/>
    <cellStyle name="40% - Accent4_2016年四川省省级一般公共预算支出执行情况表" xfId="240"/>
    <cellStyle name="差_2017年省对市(州)税收返还和转移支付预算" xfId="241"/>
    <cellStyle name="警告文本 2" xfId="242"/>
    <cellStyle name="40% - Accent5" xfId="243"/>
    <cellStyle name="警告文本 2 2" xfId="244"/>
    <cellStyle name="40% - Accent5 2" xfId="245"/>
    <cellStyle name="差_7 2017年省对市（州）税收返还和转移支付预算分地区情况表（省级旅游发展资金）(1)" xfId="246"/>
    <cellStyle name="40% - Accent5_2016年四川省省级一般公共预算支出执行情况表" xfId="247"/>
    <cellStyle name="差_27 妇女儿童事业发展专项资金" xfId="248"/>
    <cellStyle name="40% - Accent6" xfId="249"/>
    <cellStyle name="差_汇总_2017年省对市(州)税收返还和转移支付预算" xfId="250"/>
    <cellStyle name="40% - Accent6 2" xfId="251"/>
    <cellStyle name="40% - Accent6_2016年四川省省级一般公共预算支出执行情况表" xfId="252"/>
    <cellStyle name="标题 5 2 3" xfId="253"/>
    <cellStyle name="40% - 强调文字颜色 1 2" xfId="254"/>
    <cellStyle name="40% - 强调文字颜色 1 2 2" xfId="255"/>
    <cellStyle name="40% - 强调文字颜色 6 2 2 3" xfId="256"/>
    <cellStyle name="40% - 强调文字颜色 1 2 2 2" xfId="257"/>
    <cellStyle name="40% - 强调文字颜色 1 2 2 3" xfId="258"/>
    <cellStyle name="40% - 强调文字颜色 1 2 2_2017年省对市(州)税收返还和转移支付预算" xfId="259"/>
    <cellStyle name="差_2017年省对市（州）税收返还和转移支付预算分地区情况表（华侨事务补助）(1)_四川省2017年省对市（州）税收返还和转移支付分地区预算（草案）--社保处" xfId="260"/>
    <cellStyle name="40% - 强调文字颜色 1 2 3" xfId="261"/>
    <cellStyle name="40% - 强调文字颜色 1 2_四川省2017年省对市（州）税收返还和转移支付分地区预算（草案）--社保处" xfId="262"/>
    <cellStyle name="差_Sheet18" xfId="263"/>
    <cellStyle name="40% - 强调文字颜色 2 2 2" xfId="264"/>
    <cellStyle name="差_4-29" xfId="265"/>
    <cellStyle name="差_4-5" xfId="266"/>
    <cellStyle name="40% - 强调文字颜色 2 2 2 2" xfId="267"/>
    <cellStyle name="差_Sheet26_四川省2017年省对市（州）税收返还和转移支付分地区预算（草案）--社保处" xfId="268"/>
    <cellStyle name="40% - 强调文字颜色 2 2 2 3" xfId="269"/>
    <cellStyle name="60% - 强调文字颜色 5 2" xfId="270"/>
    <cellStyle name="好_四川省2017年省对市（州）税收返还和转移支付分地区预算（草案）--社保处" xfId="271"/>
    <cellStyle name="40% - 强调文字颜色 2 2 2_2017年省对市(州)税收返还和转移支付预算" xfId="272"/>
    <cellStyle name="40% - 强调文字颜色 2 2 3" xfId="273"/>
    <cellStyle name="40% - 强调文字颜色 2 2_四川省2017年省对市（州）税收返还和转移支付分地区预算（草案）--社保处" xfId="274"/>
    <cellStyle name="常规 26 2 2 2" xfId="275"/>
    <cellStyle name="40% - 强调文字颜色 3 2 2" xfId="276"/>
    <cellStyle name="40% - 强调文字颜色 3 2 2 2" xfId="277"/>
    <cellStyle name="40% - 强调文字颜色 3 2 2 3" xfId="278"/>
    <cellStyle name="40% - 强调文字颜色 3 2 3" xfId="279"/>
    <cellStyle name="40% - 强调文字颜色 3 2_四川省2017年省对市（州）税收返还和转移支付分地区预算（草案）--社保处" xfId="280"/>
    <cellStyle name="60% - 强调文字颜色 4 2 2" xfId="281"/>
    <cellStyle name="Neutral 2" xfId="282"/>
    <cellStyle name="40% - 强调文字颜色 4 2 2" xfId="283"/>
    <cellStyle name="Linked Cell" xfId="284"/>
    <cellStyle name="40% - 强调文字颜色 4 2 2 2" xfId="285"/>
    <cellStyle name="Linked Cell 2" xfId="286"/>
    <cellStyle name="40% - 强调文字颜色 4 2 2 3" xfId="287"/>
    <cellStyle name="40% - 强调文字颜色 4 2 2_2017年省对市(州)税收返还和转移支付预算" xfId="288"/>
    <cellStyle name="标题 5 2 2" xfId="289"/>
    <cellStyle name="40% - 强调文字颜色 4 2_四川省2017年省对市（州）税收返还和转移支付分地区预算（草案）--社保处" xfId="290"/>
    <cellStyle name="Total 2" xfId="291"/>
    <cellStyle name="好 2 3" xfId="292"/>
    <cellStyle name="40% - 强调文字颜色 5 2" xfId="293"/>
    <cellStyle name="40% - 强调文字颜色 5 2 2" xfId="294"/>
    <cellStyle name="差_汇总 2 2_四川省2017年省对市（州）税收返还和转移支付分地区预算（草案）--社保处" xfId="295"/>
    <cellStyle name="40% - 强调文字颜色 5 2 2 2" xfId="296"/>
    <cellStyle name="Check Cell" xfId="297"/>
    <cellStyle name="40% - 强调文字颜色 5 2 2 3" xfId="298"/>
    <cellStyle name="40% - 强调文字颜色 5 2 3" xfId="299"/>
    <cellStyle name="40% - 强调文字颜色 5 2_四川省2017年省对市（州）税收返还和转移支付分地区预算（草案）--社保处" xfId="300"/>
    <cellStyle name="百分比 2 3 2" xfId="301"/>
    <cellStyle name="40% - 强调文字颜色 6 2" xfId="302"/>
    <cellStyle name="40% - 强调文字颜色 6 2 2" xfId="303"/>
    <cellStyle name="40% - 强调文字颜色 6 2 2 2" xfId="304"/>
    <cellStyle name="40% - 强调文字颜色 6 2 2_2017年省对市(州)税收返还和转移支付预算" xfId="305"/>
    <cellStyle name="60% - Accent6 2" xfId="306"/>
    <cellStyle name="40% - 强调文字颜色 6 2 3" xfId="307"/>
    <cellStyle name="40% - 强调文字颜色 6 2_四川省2017年省对市（州）税收返还和转移支付分地区预算（草案）--社保处" xfId="308"/>
    <cellStyle name="差_省级体育专项资金" xfId="309"/>
    <cellStyle name="60% - Accent1" xfId="310"/>
    <cellStyle name="60% - Accent1 2" xfId="311"/>
    <cellStyle name="Title 2" xfId="312"/>
    <cellStyle name="60% - Accent2" xfId="313"/>
    <cellStyle name="差_促进扩大信贷增量 3_2017年省对市(州)税收返还和转移支付预算" xfId="314"/>
    <cellStyle name="60% - Accent2 2" xfId="315"/>
    <cellStyle name="60% - Accent3" xfId="316"/>
    <cellStyle name="Total_2016年全省及省级财政收支执行及2017年预算草案表（20161206，预审自用稿）" xfId="317"/>
    <cellStyle name="60% - Accent3 2" xfId="318"/>
    <cellStyle name="Bad" xfId="319"/>
    <cellStyle name="差_28 基层干训机构建设补助专项资金" xfId="320"/>
    <cellStyle name="60% - Accent4" xfId="321"/>
    <cellStyle name="差_2-45_四川省2017年省对市（州）税收返还和转移支付分地区预算（草案）--社保处" xfId="322"/>
    <cellStyle name="差_2-50_四川省2017年省对市（州）税收返还和转移支付分地区预算（草案）--社保处" xfId="323"/>
    <cellStyle name="60% - Accent4 2" xfId="324"/>
    <cellStyle name="强调文字颜色 4 2" xfId="325"/>
    <cellStyle name="60% - Accent5" xfId="326"/>
    <cellStyle name="强调文字颜色 4 2 2" xfId="327"/>
    <cellStyle name="60% - Accent5 2" xfId="328"/>
    <cellStyle name="60% - 强调文字颜色 1 2 2 3" xfId="329"/>
    <cellStyle name="60% - Accent6" xfId="330"/>
    <cellStyle name="60% - 强调文字颜色 2 2 2_2017年省对市(州)税收返还和转移支付预算" xfId="331"/>
    <cellStyle name="60% - 强调文字颜色 1 2" xfId="332"/>
    <cellStyle name="Heading 4" xfId="333"/>
    <cellStyle name="60% - 强调文字颜色 1 2 2" xfId="334"/>
    <cellStyle name="Heading 4 2" xfId="335"/>
    <cellStyle name="60% - 强调文字颜色 1 2 2 2" xfId="336"/>
    <cellStyle name="60% - 强调文字颜色 1 2 3" xfId="337"/>
    <cellStyle name="差_2" xfId="338"/>
    <cellStyle name="60% - 强调文字颜色 1 2_四川省2017年省对市（州）税收返还和转移支付分地区预算（草案）--社保处" xfId="339"/>
    <cellStyle name="60% - 强调文字颜色 2 2" xfId="340"/>
    <cellStyle name="差_1 2017年省对市（州）税收返还和转移支付预算分地区情况表（华侨事务补助）(1)" xfId="341"/>
    <cellStyle name="60% - 强调文字颜色 2 2 3" xfId="342"/>
    <cellStyle name="60% - 强调文字颜色 2 2_四川省2017年省对市（州）税收返还和转移支付分地区预算（草案）--社保处" xfId="343"/>
    <cellStyle name="差_促进扩大信贷增量 2" xfId="344"/>
    <cellStyle name="60% - 强调文字颜色 3 2" xfId="345"/>
    <cellStyle name="60% - 强调文字颜色 3 2 2 3" xfId="346"/>
    <cellStyle name="60% - 强调文字颜色 3 2 2_2017年省对市(州)税收返还和转移支付预算" xfId="347"/>
    <cellStyle name="千位分隔 3" xfId="348"/>
    <cellStyle name="标题 4 2" xfId="349"/>
    <cellStyle name="Neutral" xfId="350"/>
    <cellStyle name="60% - 强调文字颜色 4 2" xfId="351"/>
    <cellStyle name="差_促进扩大信贷增量 2_2017年省对市(州)税收返还和转移支付预算" xfId="352"/>
    <cellStyle name="60% - 强调文字颜色 4 2 2 3" xfId="353"/>
    <cellStyle name="差_4-15" xfId="354"/>
    <cellStyle name="差_4-20" xfId="355"/>
    <cellStyle name="标题 1 2 2" xfId="356"/>
    <cellStyle name="差_促进扩大信贷增量 4" xfId="357"/>
    <cellStyle name="60% - 强调文字颜色 4 2 2_2017年省对市(州)税收返还和转移支付预算" xfId="358"/>
    <cellStyle name="差_1-12" xfId="359"/>
    <cellStyle name="60% - 强调文字颜色 4 2_四川省2017年省对市（州）税收返还和转移支付分地区预算（草案）--社保处" xfId="360"/>
    <cellStyle name="60% - 强调文字颜色 5 2 2" xfId="361"/>
    <cellStyle name="差_12 2017年省对市（州）税收返还和转移支付预算分地区情况表（民族地区春节慰问经费）(1)" xfId="362"/>
    <cellStyle name="60% - 强调文字颜色 5 2 2_2017年省对市(州)税收返还和转移支付预算" xfId="363"/>
    <cellStyle name="60% - 强调文字颜色 5 2 3" xfId="364"/>
    <cellStyle name="差 2 2_2017年省对市(州)税收返还和转移支付预算" xfId="365"/>
    <cellStyle name="60% - 强调文字颜色 5 2_四川省2017年省对市（州）税收返还和转移支付分地区预算（草案）--社保处" xfId="366"/>
    <cellStyle name="60% - 强调文字颜色 6 2" xfId="367"/>
    <cellStyle name="差_2015直接融资汇总表 2 2" xfId="368"/>
    <cellStyle name="60% - 强调文字颜色 6 2 2" xfId="369"/>
    <cellStyle name="60% - 强调文字颜色 6 2 2 2" xfId="370"/>
    <cellStyle name="60% - 强调文字颜色 6 2 2 3" xfId="371"/>
    <cellStyle name="差_20 国防动员专项经费" xfId="372"/>
    <cellStyle name="60% - 强调文字颜色 6 2 2_2017年省对市(州)税收返还和转移支付预算" xfId="373"/>
    <cellStyle name="常规_200704(第一稿）" xfId="374"/>
    <cellStyle name="差_2015财金互动汇总（加人行、补成都） 2" xfId="375"/>
    <cellStyle name="60% - 强调文字颜色 6 2 3" xfId="376"/>
    <cellStyle name="差_1-学前教育发展专项资金" xfId="377"/>
    <cellStyle name="60% - 强调文字颜色 6 2_四川省2017年省对市（州）税收返还和转移支付分地区预算（草案）--社保处" xfId="378"/>
    <cellStyle name="Accent1" xfId="379"/>
    <cellStyle name="常规 9 2" xfId="380"/>
    <cellStyle name="常规 3_15-省级防震减灾分情况" xfId="381"/>
    <cellStyle name="差_2-55_四川省2017年省对市（州）税收返还和转移支付分地区预算（草案）--社保处" xfId="382"/>
    <cellStyle name="差_2-60_四川省2017年省对市（州）税收返还和转移支付分地区预算（草案）--社保处" xfId="383"/>
    <cellStyle name="Accent1 2" xfId="384"/>
    <cellStyle name="好_2-46" xfId="385"/>
    <cellStyle name="差_Sheet16" xfId="386"/>
    <cellStyle name="Accent2" xfId="387"/>
    <cellStyle name="Accent2 2" xfId="388"/>
    <cellStyle name="Accent3" xfId="389"/>
    <cellStyle name="Accent4" xfId="390"/>
    <cellStyle name="Accent4 2" xfId="391"/>
    <cellStyle name="Accent6" xfId="392"/>
    <cellStyle name="差_4-11" xfId="393"/>
    <cellStyle name="好_2-62_四川省2017年省对市（州）税收返还和转移支付分地区预算（草案）--社保处" xfId="394"/>
    <cellStyle name="差_Sheet27_四川省2017年省对市（州）税收返还和转移支付分地区预算（草案）--社保处" xfId="395"/>
    <cellStyle name="差_Sheet32_四川省2017年省对市（州）税收返还和转移支付分地区预算（草案）--社保处" xfId="396"/>
    <cellStyle name="Accent5" xfId="397"/>
    <cellStyle name="差_促进扩大信贷增量 2_四川省2017年省对市（州）税收返还和转移支付分地区预算（草案）--社保处" xfId="398"/>
    <cellStyle name="强调文字颜色 1 2_四川省2017年省对市（州）税收返还和转移支付分地区预算（草案）--社保处" xfId="399"/>
    <cellStyle name="常规 11 3" xfId="400"/>
    <cellStyle name="Bad 2" xfId="401"/>
    <cellStyle name="好_文化产业发展专项资金" xfId="402"/>
    <cellStyle name="差_5 2017年省对市（州）税收返还和转移支付预算分地区情况表（全国重点寺观教堂维修经费业生中央财政补助资金）(1)" xfId="403"/>
    <cellStyle name="好_汇总_2017年省对市(州)税收返还和转移支付预算" xfId="404"/>
    <cellStyle name="Calculation" xfId="405"/>
    <cellStyle name="Calculation 2" xfId="406"/>
    <cellStyle name="no dec" xfId="407"/>
    <cellStyle name="Check Cell 2" xfId="408"/>
    <cellStyle name="Check Cell_2016年全省及省级财政收支执行及2017年预算草案表（20161206，预审自用稿）" xfId="409"/>
    <cellStyle name="Explanatory Text 2" xfId="410"/>
    <cellStyle name="差_2-58_四川省2017年省对市（州）税收返还和转移支付分地区预算（草案）--社保处" xfId="411"/>
    <cellStyle name="常规 10" xfId="412"/>
    <cellStyle name="Good" xfId="413"/>
    <cellStyle name="常规 10 2" xfId="414"/>
    <cellStyle name="Good 2" xfId="415"/>
    <cellStyle name="Heading 1" xfId="416"/>
    <cellStyle name="差_19 征兵经费" xfId="417"/>
    <cellStyle name="Heading 1 2" xfId="418"/>
    <cellStyle name="Heading 1_2016年全省及省级财政收支执行及2017年预算草案表（20161206，预审自用稿）" xfId="419"/>
    <cellStyle name="差_24 维稳经费" xfId="420"/>
    <cellStyle name="差_汇总_1 3" xfId="421"/>
    <cellStyle name="Heading 2_2016年全省及省级财政收支执行及2017年预算草案表（20161206，预审自用稿）" xfId="422"/>
    <cellStyle name="好_1-学前教育发展专项资金" xfId="423"/>
    <cellStyle name="标题 1 2 2 3" xfId="424"/>
    <cellStyle name="Heading 3_2016年全省及省级财政收支执行及2017年预算草案表（20161206，预审自用稿）" xfId="425"/>
    <cellStyle name="Normal_APR" xfId="426"/>
    <cellStyle name="百分比 3" xfId="427"/>
    <cellStyle name="Output" xfId="428"/>
    <cellStyle name="Output 2" xfId="429"/>
    <cellStyle name="差_地方纪检监察机关办案补助专项资金_四川省2017年省对市（州）税收返还和转移支付分地区预算（草案）--社保处" xfId="430"/>
    <cellStyle name="Output_2016年全省及省级财政收支执行及2017年预算草案表（20161206，预审自用稿）" xfId="431"/>
    <cellStyle name="Title" xfId="432"/>
    <cellStyle name="Total" xfId="433"/>
    <cellStyle name="Warning Text" xfId="434"/>
    <cellStyle name="Warning Text 2" xfId="435"/>
    <cellStyle name="差_%84表2：2016-2018年省级部门三年滚动规划报表" xfId="436"/>
    <cellStyle name="百分比 2" xfId="437"/>
    <cellStyle name="百分比 2 2" xfId="438"/>
    <cellStyle name="百分比 2 3" xfId="439"/>
    <cellStyle name="差_促进扩大信贷增量 2 2_四川省2017年省对市（州）税收返还和转移支付分地区预算（草案）--社保处" xfId="440"/>
    <cellStyle name="百分比 2 3 3" xfId="441"/>
    <cellStyle name="百分比 2 4" xfId="442"/>
    <cellStyle name="百分比 2 5" xfId="443"/>
    <cellStyle name="标题 3 2 2_2017年省对市(州)税收返还和转移支付预算" xfId="444"/>
    <cellStyle name="标题 1 2" xfId="445"/>
    <cellStyle name="标题 1 2 2 2" xfId="446"/>
    <cellStyle name="标题 1 2 2_2017年省对市(州)税收返还和转移支付预算" xfId="447"/>
    <cellStyle name="标题 1 2 3" xfId="448"/>
    <cellStyle name="差_4-21" xfId="449"/>
    <cellStyle name="标题 2 2" xfId="450"/>
    <cellStyle name="标题 2 2 2" xfId="451"/>
    <cellStyle name="标题 2 2 2 2" xfId="452"/>
    <cellStyle name="标题 2 2 2 3" xfId="453"/>
    <cellStyle name="标题 2 2 2_2017年省对市(州)税收返还和转移支付预算" xfId="454"/>
    <cellStyle name="标题 2 2 3" xfId="455"/>
    <cellStyle name="标题 3 2" xfId="456"/>
    <cellStyle name="标题 3 2 2 2" xfId="457"/>
    <cellStyle name="好_4-29" xfId="458"/>
    <cellStyle name="好_2 政法转移支付" xfId="459"/>
    <cellStyle name="常规 17 4" xfId="460"/>
    <cellStyle name="差_2-65_四川省2017年省对市（州）税收返还和转移支付分地区预算（草案）--社保处" xfId="461"/>
    <cellStyle name="标题 3 2 3" xfId="462"/>
    <cellStyle name="千位分隔 3 2 2" xfId="463"/>
    <cellStyle name="标题 4 2 2 2" xfId="464"/>
    <cellStyle name="标题 4 2 2_2017年省对市(州)税收返还和转移支付预算" xfId="465"/>
    <cellStyle name="千位分隔 3 3" xfId="466"/>
    <cellStyle name="标题 4 2 3" xfId="467"/>
    <cellStyle name="标题 5 3" xfId="468"/>
    <cellStyle name="差 2" xfId="469"/>
    <cellStyle name="差 2 2" xfId="470"/>
    <cellStyle name="差 2 2 3" xfId="471"/>
    <cellStyle name="差_10 2017年省对市（州）税收返还和转移支付预算分地区情况表（寺观教堂维修补助资金）(1)" xfId="472"/>
    <cellStyle name="计算 2 2_2017年省对市(州)税收返还和转移支付预算" xfId="473"/>
    <cellStyle name="好_2-50_四川省2017年省对市（州）税收返还和转移支付分地区预算（草案）--社保处" xfId="474"/>
    <cellStyle name="好_2-45_四川省2017年省对市（州）税收返还和转移支付分地区预算（草案）--社保处" xfId="475"/>
    <cellStyle name="差_Sheet15_四川省2017年省对市（州）税收返还和转移支付分地区预算（草案）--社保处" xfId="476"/>
    <cellStyle name="差_Sheet20_四川省2017年省对市（州）税收返还和转移支付分地区预算（草案）--社保处" xfId="477"/>
    <cellStyle name="差 2 3" xfId="478"/>
    <cellStyle name="差_2015财金互动汇总（加人行、补成都）_2017年省对市(州)税收返还和转移支付预算" xfId="479"/>
    <cellStyle name="差 2_四川省2017年省对市（州）税收返还和转移支付分地区预算（草案）--社保处" xfId="480"/>
    <cellStyle name="差_2015直接融资汇总表 4" xfId="481"/>
    <cellStyle name="差_11 2017年省对市（州）税收返还和转移支付预算分地区情况表（基层行政单位救灾专项资金）(1)" xfId="482"/>
    <cellStyle name="差_1-12_四川省2017年省对市（州）税收返还和转移支付分地区预算（草案）--社保处" xfId="483"/>
    <cellStyle name="差_123" xfId="484"/>
    <cellStyle name="差_国家级非物质文化遗产保护专项资金" xfId="485"/>
    <cellStyle name="差_13 2017年省对市（州）税收返还和转移支付预算分地区情况表（审计能力提升专项经费）(1)" xfId="486"/>
    <cellStyle name="差_14 2017年省对市（州）税收返还和转移支付预算分地区情况表（支持基层政权建设补助资金）(1)" xfId="487"/>
    <cellStyle name="差_15-省级防震减灾分情况" xfId="488"/>
    <cellStyle name="差_18 2017年省对市（州）税收返还和转移支付预算分地区情况表（全省法院系统业务经费）(1)" xfId="489"/>
    <cellStyle name="差_26 地方纪检监察机关办案补助专项资金" xfId="490"/>
    <cellStyle name="差_2 政法转移支付" xfId="491"/>
    <cellStyle name="差_2015财金互动汇总（加人行、补成都）" xfId="492"/>
    <cellStyle name="差_2015财金互动汇总（加人行、补成都） 2 2" xfId="493"/>
    <cellStyle name="差_2015财金互动汇总（加人行、补成都） 2 2_2017年省对市(州)税收返还和转移支付预算" xfId="494"/>
    <cellStyle name="差_2-65" xfId="495"/>
    <cellStyle name="差_2015财金互动汇总（加人行、补成都） 2 3" xfId="496"/>
    <cellStyle name="常规 10 4" xfId="497"/>
    <cellStyle name="差_省级科技计划项目专项资金" xfId="498"/>
    <cellStyle name="差_2015财金互动汇总（加人行、补成都） 2_2017年省对市(州)税收返还和转移支付预算" xfId="499"/>
    <cellStyle name="差_2015财金互动汇总（加人行、补成都） 3" xfId="500"/>
    <cellStyle name="差_2015财金互动汇总（加人行、补成都） 3_2017年省对市(州)税收返还和转移支付预算" xfId="501"/>
    <cellStyle name="差_2015财金互动汇总（加人行、补成都） 4" xfId="502"/>
    <cellStyle name="差_2015直接融资汇总表 2 3" xfId="503"/>
    <cellStyle name="差_2015直接融资汇总表 2_2017年省对市(州)税收返还和转移支付预算" xfId="504"/>
    <cellStyle name="差_汇总_1 2 3" xfId="505"/>
    <cellStyle name="差_2015直接融资汇总表 3" xfId="506"/>
    <cellStyle name="差_2015直接融资汇总表_2017年省对市(州)税收返还和转移支付预算" xfId="507"/>
    <cellStyle name="差_国家文物保护专项资金" xfId="508"/>
    <cellStyle name="差_2017年省对市（州）税收返还和转移支付预算分地区情况表（华侨事务补助）(1)" xfId="509"/>
    <cellStyle name="差_21 禁毒补助经费" xfId="510"/>
    <cellStyle name="差_22 2017年省对市（州）税收返还和转移支付预算分地区情况表（交警业务经费）(1)" xfId="511"/>
    <cellStyle name="差_23 铁路护路专项经费" xfId="512"/>
    <cellStyle name="常规 9" xfId="513"/>
    <cellStyle name="差_2-50" xfId="514"/>
    <cellStyle name="差_2-45" xfId="515"/>
    <cellStyle name="样式 1 2" xfId="516"/>
    <cellStyle name="差_2-46" xfId="517"/>
    <cellStyle name="差_2-52" xfId="518"/>
    <cellStyle name="常规 10 2 2 2" xfId="519"/>
    <cellStyle name="差_2-52_四川省2017年省对市（州）税收返还和转移支付分地区预算（草案）--社保处" xfId="520"/>
    <cellStyle name="差_2-60" xfId="521"/>
    <cellStyle name="差_2-55" xfId="522"/>
    <cellStyle name="差_2-59_四川省2017年省对市（州）税收返还和转移支付分地区预算（草案）--社保处" xfId="523"/>
    <cellStyle name="差_2-62" xfId="524"/>
    <cellStyle name="差_2-67" xfId="525"/>
    <cellStyle name="差_Sheet26" xfId="526"/>
    <cellStyle name="差_2-67_四川省2017年省对市（州）税收返还和转移支付分地区预算（草案）--社保处" xfId="527"/>
    <cellStyle name="差_汇总_1 2" xfId="528"/>
    <cellStyle name="差_2-财金互动" xfId="529"/>
    <cellStyle name="差_3 2017年省对市（州）税收返还和转移支付预算分地区情况表（到村任职）" xfId="530"/>
    <cellStyle name="差_3-义务教育均衡发展专项" xfId="531"/>
    <cellStyle name="差_4" xfId="532"/>
    <cellStyle name="差_4-12" xfId="533"/>
    <cellStyle name="差_地方纪检监察机关办案补助专项资金" xfId="534"/>
    <cellStyle name="差_4-8" xfId="535"/>
    <cellStyle name="差_4-9" xfId="536"/>
    <cellStyle name="差_6-扶持民办教育专项" xfId="537"/>
    <cellStyle name="差_促进扩大信贷增量 3_四川省2017年省对市（州）税收返还和转移支付分地区预算（草案）--社保处" xfId="538"/>
    <cellStyle name="差_6-省级财政政府与社会资本合作项目综合补助资金" xfId="539"/>
    <cellStyle name="差_7-普惠金融政府和社会资本合作以奖代补资金" xfId="540"/>
    <cellStyle name="差_Sheet20" xfId="541"/>
    <cellStyle name="差_Sheet15" xfId="542"/>
    <cellStyle name="好_2-45" xfId="543"/>
    <cellStyle name="好_2-50" xfId="544"/>
    <cellStyle name="差_Sheet18_四川省2017年省对市（州）税收返还和转移支付分地区预算（草案）--社保处" xfId="545"/>
    <cellStyle name="差_促进扩大信贷增量 2 3" xfId="546"/>
    <cellStyle name="差_Sheet19_四川省2017年省对市（州）税收返还和转移支付分地区预算（草案）--社保处" xfId="547"/>
    <cellStyle name="差_Sheet2" xfId="548"/>
    <cellStyle name="差_Sheet22" xfId="549"/>
    <cellStyle name="好_2-52" xfId="550"/>
    <cellStyle name="差_Sheet22_四川省2017年省对市（州）税收返还和转移支付分地区预算（草案）--社保处" xfId="551"/>
    <cellStyle name="好_2-52_四川省2017年省对市（州）税收返还和转移支付分地区预算（草案）--社保处" xfId="552"/>
    <cellStyle name="差_Sheet25" xfId="553"/>
    <cellStyle name="好_2-55" xfId="554"/>
    <cellStyle name="好_2-60" xfId="555"/>
    <cellStyle name="差_Sheet25_四川省2017年省对市（州）税收返还和转移支付分地区预算（草案）--社保处" xfId="556"/>
    <cellStyle name="好_2-55_四川省2017年省对市（州）税收返还和转移支付分地区预算（草案）--社保处" xfId="557"/>
    <cellStyle name="好_2-60_四川省2017年省对市（州）税收返还和转移支付分地区预算（草案）--社保处" xfId="558"/>
    <cellStyle name="解释性文本 2 2 3" xfId="559"/>
    <cellStyle name="差_Sheet32" xfId="560"/>
    <cellStyle name="差_Sheet27" xfId="561"/>
    <cellStyle name="好_2-62" xfId="562"/>
    <cellStyle name="差_促进扩大信贷增量_四川省2017年省对市（州）税收返还和转移支付分地区预算（草案）--社保处" xfId="563"/>
    <cellStyle name="差_Sheet29" xfId="564"/>
    <cellStyle name="好_2-59" xfId="565"/>
    <cellStyle name="差_Sheet33" xfId="566"/>
    <cellStyle name="好_2-58" xfId="567"/>
    <cellStyle name="差_Sheet33_四川省2017年省对市（州）税收返还和转移支付分地区预算（草案）--社保处" xfId="568"/>
    <cellStyle name="好_2-58_四川省2017年省对市（州）税收返还和转移支付分地区预算（草案）--社保处" xfId="569"/>
    <cellStyle name="差_促进扩大信贷增量" xfId="570"/>
    <cellStyle name="差_促进扩大信贷增量 2 2" xfId="571"/>
    <cellStyle name="差_促进扩大信贷增量_2017年省对市(州)税收返还和转移支付预算" xfId="572"/>
    <cellStyle name="差_公共文化服务体系建设" xfId="573"/>
    <cellStyle name="差_汇总" xfId="574"/>
    <cellStyle name="差_汇总 2 2" xfId="575"/>
    <cellStyle name="差_汇总 2 2_2017年省对市(州)税收返还和转移支付预算" xfId="576"/>
    <cellStyle name="差_汇总 2 3" xfId="577"/>
    <cellStyle name="差_汇总 2_2017年省对市(州)税收返还和转移支付预算" xfId="578"/>
    <cellStyle name="差_汇总 3" xfId="579"/>
    <cellStyle name="差_汇总_1 2 2" xfId="580"/>
    <cellStyle name="差_汇总 3_2017年省对市(州)税收返还和转移支付预算" xfId="581"/>
    <cellStyle name="差_汇总 3_四川省2017年省对市（州）税收返还和转移支付分地区预算（草案）--社保处" xfId="582"/>
    <cellStyle name="差_汇总 4" xfId="583"/>
    <cellStyle name="差_汇总_1" xfId="584"/>
    <cellStyle name="差_汇总_1 3_2017年省对市(州)税收返还和转移支付预算" xfId="585"/>
    <cellStyle name="差_汇总_2" xfId="586"/>
    <cellStyle name="差_汇总_2 2" xfId="587"/>
    <cellStyle name="差_汇总_2 2 2" xfId="588"/>
    <cellStyle name="差_汇总_2 2 2_2017年省对市(州)税收返还和转移支付预算" xfId="589"/>
    <cellStyle name="差_汇总_2 2 2_四川省2017年省对市（州）税收返还和转移支付分地区预算（草案）--社保处" xfId="590"/>
    <cellStyle name="差_汇总_2 2 3" xfId="591"/>
    <cellStyle name="差_汇总_2 2_四川省2017年省对市（州）税收返还和转移支付分地区预算（草案）--社保处" xfId="592"/>
    <cellStyle name="差_汇总_2 3" xfId="593"/>
    <cellStyle name="差_汇总_2 3_2017年省对市(州)税收返还和转移支付预算" xfId="594"/>
    <cellStyle name="差_汇总_2 3_四川省2017年省对市（州）税收返还和转移支付分地区预算（草案）--社保处" xfId="595"/>
    <cellStyle name="差_汇总_2_四川省2017年省对市（州）税收返还和转移支付分地区预算（草案）--社保处" xfId="596"/>
    <cellStyle name="差_汇总_四川省2017年省对市（州）税收返还和转移支付分地区预算（草案）--社保处" xfId="597"/>
    <cellStyle name="差_科技口6-30-35" xfId="598"/>
    <cellStyle name="差_美术馆公共图书馆文化馆（站）免费开放专项资金" xfId="599"/>
    <cellStyle name="差_其他工程费用计费" xfId="600"/>
    <cellStyle name="差_其他工程费用计费_四川省2017年省对市（州）税收返还和转移支付分地区预算（草案）--社保处" xfId="601"/>
    <cellStyle name="差_少数民族文化事业发展专项资金" xfId="602"/>
    <cellStyle name="差_省级文化发展专项资金" xfId="603"/>
    <cellStyle name="差_省级文物保护专项资金" xfId="604"/>
    <cellStyle name="差_四川省2017年省对市（州）税收返还和转移支付分地区预算（草案）--教科文处" xfId="605"/>
    <cellStyle name="差_四川省2017年省对市（州）税收返还和转移支付分地区预算（草案）--社保处" xfId="606"/>
    <cellStyle name="差_四川省2017年省对市（州）税收返还和转移支付分地区预算（草案）--债务金融处" xfId="607"/>
    <cellStyle name="差_体育场馆免费低收费开放补助资金" xfId="608"/>
    <cellStyle name="差_文化产业发展专项资金" xfId="609"/>
    <cellStyle name="差_宣传文化事业发展专项资金" xfId="610"/>
    <cellStyle name="差_债券贴息计算器" xfId="611"/>
    <cellStyle name="差_债券贴息计算器_四川省2017年省对市（州）税收返还和转移支付分地区预算（草案）--社保处" xfId="612"/>
    <cellStyle name="常规 10 2 2" xfId="613"/>
    <cellStyle name="常规 10 2 2 3" xfId="614"/>
    <cellStyle name="常规 10 2 2_2017年省对市(州)税收返还和转移支付预算" xfId="615"/>
    <cellStyle name="常规 10 2 3" xfId="616"/>
    <cellStyle name="常规 10 2 4" xfId="617"/>
    <cellStyle name="常规 10 2_2017年省对市(州)税收返还和转移支付预算" xfId="618"/>
    <cellStyle name="常规 10 3" xfId="619"/>
    <cellStyle name="常规 10 3 2" xfId="620"/>
    <cellStyle name="常规 10 3_123" xfId="621"/>
    <cellStyle name="常规 10 4 2" xfId="622"/>
    <cellStyle name="常规 10 4 3" xfId="623"/>
    <cellStyle name="常规 10 4 3 2" xfId="624"/>
    <cellStyle name="常规 10_123" xfId="625"/>
    <cellStyle name="常规 11" xfId="626"/>
    <cellStyle name="常规 11 2" xfId="627"/>
    <cellStyle name="常规 11 2 2" xfId="628"/>
    <cellStyle name="常规 11 2 3" xfId="629"/>
    <cellStyle name="常规 11 2_2017年省对市(州)税收返还和转移支付预算" xfId="630"/>
    <cellStyle name="好_20 国防动员专项经费" xfId="631"/>
    <cellStyle name="常规 12" xfId="632"/>
    <cellStyle name="常规 12 2" xfId="633"/>
    <cellStyle name="常规 12 3" xfId="634"/>
    <cellStyle name="常规 12_123" xfId="635"/>
    <cellStyle name="常规 13" xfId="636"/>
    <cellStyle name="常规 13 2" xfId="637"/>
    <cellStyle name="常规 13_四川省2017年省对市（州）税收返还和转移支付分地区预算（草案）--社保处" xfId="638"/>
    <cellStyle name="强调文字颜色 5 2 2 3" xfId="639"/>
    <cellStyle name="常规 14" xfId="640"/>
    <cellStyle name="常规 14 2" xfId="641"/>
    <cellStyle name="常规 15" xfId="642"/>
    <cellStyle name="常规 20" xfId="643"/>
    <cellStyle name="常规 15 2" xfId="644"/>
    <cellStyle name="常规 20 2" xfId="645"/>
    <cellStyle name="常规 15 4" xfId="646"/>
    <cellStyle name="常规 20 4" xfId="647"/>
    <cellStyle name="常规 16" xfId="648"/>
    <cellStyle name="常规 21" xfId="649"/>
    <cellStyle name="检查单元格 2 2 2" xfId="650"/>
    <cellStyle name="常规 16 2" xfId="651"/>
    <cellStyle name="常规 21 2" xfId="652"/>
    <cellStyle name="常规 17" xfId="653"/>
    <cellStyle name="常规 22" xfId="654"/>
    <cellStyle name="检查单元格 2 2 3" xfId="655"/>
    <cellStyle name="常规 17 2" xfId="656"/>
    <cellStyle name="常规 22 2" xfId="657"/>
    <cellStyle name="常规 17 2 2" xfId="658"/>
    <cellStyle name="好 2_四川省2017年省对市（州）税收返还和转移支付分地区预算（草案）--社保处" xfId="659"/>
    <cellStyle name="常规 17 2_2016年四川省省级一般公共预算支出执行情况表" xfId="660"/>
    <cellStyle name="常规 17 3" xfId="661"/>
    <cellStyle name="常规 17 4 2" xfId="662"/>
    <cellStyle name="常规 17_2016年四川省省级一般公共预算支出执行情况表" xfId="663"/>
    <cellStyle name="常规 18" xfId="664"/>
    <cellStyle name="常规 23" xfId="665"/>
    <cellStyle name="常规 18 2" xfId="666"/>
    <cellStyle name="常规 19" xfId="667"/>
    <cellStyle name="常规 24" xfId="668"/>
    <cellStyle name="常规 19 2" xfId="669"/>
    <cellStyle name="常规 24 2" xfId="670"/>
    <cellStyle name="常规 2" xfId="671"/>
    <cellStyle name="常规 2 2" xfId="672"/>
    <cellStyle name="常规 2 2 2" xfId="673"/>
    <cellStyle name="好_4-14" xfId="674"/>
    <cellStyle name="常规 2 2 2 2" xfId="675"/>
    <cellStyle name="常规 2 2 2 3" xfId="676"/>
    <cellStyle name="常规 2 2 2_2017年省对市(州)税收返还和转移支付预算" xfId="677"/>
    <cellStyle name="常规 2 2 3" xfId="678"/>
    <cellStyle name="好_4-15" xfId="679"/>
    <cellStyle name="好_4-20" xfId="680"/>
    <cellStyle name="常规 2 2 4" xfId="681"/>
    <cellStyle name="好_4-21" xfId="682"/>
    <cellStyle name="常规 2 2_2017年省对市(州)税收返还和转移支付预算" xfId="683"/>
    <cellStyle name="常规 2 3" xfId="684"/>
    <cellStyle name="常规 2 3 2" xfId="685"/>
    <cellStyle name="常规 2 3 2 2" xfId="686"/>
    <cellStyle name="常规 2 3 2 3" xfId="687"/>
    <cellStyle name="常规 2 3 3" xfId="688"/>
    <cellStyle name="常规 2 3 4" xfId="689"/>
    <cellStyle name="常规 2 3 5" xfId="690"/>
    <cellStyle name="常规 9_123" xfId="691"/>
    <cellStyle name="常规 2 3_2017年省对市(州)税收返还和转移支付预算" xfId="692"/>
    <cellStyle name="常规 2 4" xfId="693"/>
    <cellStyle name="常规 2 4 2" xfId="694"/>
    <cellStyle name="警告文本 2 2_2017年省对市(州)税收返还和转移支付预算" xfId="695"/>
    <cellStyle name="常规 2 4 2 2" xfId="696"/>
    <cellStyle name="常规 2 5" xfId="697"/>
    <cellStyle name="常规 2 5 2" xfId="698"/>
    <cellStyle name="常规 2 5 3" xfId="699"/>
    <cellStyle name="常规 2 5_2017年省对市(州)税收返还和转移支付预算" xfId="700"/>
    <cellStyle name="常规 2 6" xfId="701"/>
    <cellStyle name="常规 2_%84表2：2016-2018年省级部门三年滚动规划报表" xfId="702"/>
    <cellStyle name="常规 2_省级科预算草案表1.14" xfId="703"/>
    <cellStyle name="常规 20 2 2" xfId="704"/>
    <cellStyle name="常规 20 2_2016年社保基金收支执行及2017年预算草案表" xfId="705"/>
    <cellStyle name="常规 20 3" xfId="706"/>
    <cellStyle name="常规 20_2015年全省及省级财政收支执行及2016年预算草案表（20160120）企业处修改" xfId="707"/>
    <cellStyle name="常规 21 2 2" xfId="708"/>
    <cellStyle name="常规 21 3" xfId="709"/>
    <cellStyle name="常规 25" xfId="710"/>
    <cellStyle name="常规 30" xfId="711"/>
    <cellStyle name="常规 25 2" xfId="712"/>
    <cellStyle name="常规 30 2" xfId="713"/>
    <cellStyle name="常规 25 2 2" xfId="714"/>
    <cellStyle name="常规 30 2 2" xfId="715"/>
    <cellStyle name="常规 25 2_2016年社保基金收支执行及2017年预算草案表" xfId="716"/>
    <cellStyle name="常规 26" xfId="717"/>
    <cellStyle name="常规 31" xfId="718"/>
    <cellStyle name="常规 26_2016年社保基金收支执行及2017年预算草案表" xfId="719"/>
    <cellStyle name="常规 31_2016年社保基金收支执行及2017年预算草案表" xfId="720"/>
    <cellStyle name="常规 27" xfId="721"/>
    <cellStyle name="常规 32" xfId="722"/>
    <cellStyle name="常规 27 2" xfId="723"/>
    <cellStyle name="常规 27 2 2" xfId="724"/>
    <cellStyle name="常规 27 2_2016年四川省省级一般公共预算支出执行情况表" xfId="725"/>
    <cellStyle name="常规 27 3" xfId="726"/>
    <cellStyle name="常规 27_2016年四川省省级一般公共预算支出执行情况表" xfId="727"/>
    <cellStyle name="常规 28" xfId="728"/>
    <cellStyle name="常规 33" xfId="729"/>
    <cellStyle name="常规 28 2" xfId="730"/>
    <cellStyle name="常规_省级科预算草案表1.14" xfId="731"/>
    <cellStyle name="常规 28 2 2" xfId="732"/>
    <cellStyle name="常规_省级科预算草案表1.14 2" xfId="733"/>
    <cellStyle name="常规 28 2 3" xfId="734"/>
    <cellStyle name="常规 28_2016年社保基金收支执行及2017年预算草案表" xfId="735"/>
    <cellStyle name="常规 29" xfId="736"/>
    <cellStyle name="常规 34" xfId="737"/>
    <cellStyle name="常规 3" xfId="738"/>
    <cellStyle name="常规 3 2 2" xfId="739"/>
    <cellStyle name="常规 3 2 2 2" xfId="740"/>
    <cellStyle name="常规 3 2 2 3" xfId="741"/>
    <cellStyle name="常规 3 2 2_2017年省对市(州)税收返还和转移支付预算" xfId="742"/>
    <cellStyle name="常规 3 2 3" xfId="743"/>
    <cellStyle name="常规 3 2 3 2" xfId="744"/>
    <cellStyle name="常规 3 2 4" xfId="745"/>
    <cellStyle name="常规 3 2_2016年四川省省级一般公共预算支出执行情况表" xfId="746"/>
    <cellStyle name="常规 3 3" xfId="747"/>
    <cellStyle name="常规 3 3 2" xfId="748"/>
    <cellStyle name="常规 3 3 3" xfId="749"/>
    <cellStyle name="常规 3 3_2017年省对市(州)税收返还和转移支付预算" xfId="750"/>
    <cellStyle name="常规 3 4" xfId="751"/>
    <cellStyle name="常规 30 2_2016年四川省省级一般公共预算支出执行情况表" xfId="752"/>
    <cellStyle name="常规 30 3" xfId="753"/>
    <cellStyle name="常规 30_2016年四川省省级一般公共预算支出执行情况表" xfId="754"/>
    <cellStyle name="常规 35" xfId="755"/>
    <cellStyle name="常规 4" xfId="756"/>
    <cellStyle name="常规 4 2" xfId="757"/>
    <cellStyle name="常规 4 2 2" xfId="758"/>
    <cellStyle name="常规 4 2_123" xfId="759"/>
    <cellStyle name="常规 4 3" xfId="760"/>
    <cellStyle name="常规 4_123" xfId="761"/>
    <cellStyle name="常规 47" xfId="762"/>
    <cellStyle name="常规 47 2" xfId="763"/>
    <cellStyle name="常规 47 2 2" xfId="764"/>
    <cellStyle name="常规 47 2 2 2" xfId="765"/>
    <cellStyle name="常规 47 3" xfId="766"/>
    <cellStyle name="好_Sheet26_四川省2017年省对市（州）税收返还和转移支付分地区预算（草案）--社保处" xfId="767"/>
    <cellStyle name="常规 47 4" xfId="768"/>
    <cellStyle name="常规 47 4 2" xfId="769"/>
    <cellStyle name="常规 47 4 2 2" xfId="770"/>
    <cellStyle name="常规 48" xfId="771"/>
    <cellStyle name="常规 48 2" xfId="772"/>
    <cellStyle name="常规 48 2 2" xfId="773"/>
    <cellStyle name="常规 48 3" xfId="774"/>
    <cellStyle name="常规 5" xfId="775"/>
    <cellStyle name="常规 5 2" xfId="776"/>
    <cellStyle name="常规 5 2 2" xfId="777"/>
    <cellStyle name="常规 5 2 3" xfId="778"/>
    <cellStyle name="常规 5 2_2017年省对市(州)税收返还和转移支付预算" xfId="779"/>
    <cellStyle name="常规 5 3" xfId="780"/>
    <cellStyle name="常规 5 4" xfId="781"/>
    <cellStyle name="好_4-8" xfId="782"/>
    <cellStyle name="常规 5_2017年省对市(州)税收返还和转移支付预算" xfId="783"/>
    <cellStyle name="常规 6" xfId="784"/>
    <cellStyle name="常规 6 2" xfId="785"/>
    <cellStyle name="常规 6 2 2" xfId="786"/>
    <cellStyle name="常规 6 2 2 2" xfId="787"/>
    <cellStyle name="常规 6 2 2 3" xfId="788"/>
    <cellStyle name="常规 6 2 2_2017年省对市(州)税收返还和转移支付预算" xfId="789"/>
    <cellStyle name="常规 6 2 3" xfId="790"/>
    <cellStyle name="常规 6 2 4" xfId="791"/>
    <cellStyle name="常规 6 2_2017年省对市(州)税收返还和转移支付预算" xfId="792"/>
    <cellStyle name="常规 6 3" xfId="793"/>
    <cellStyle name="常规 6 3 2" xfId="794"/>
    <cellStyle name="常规 6 3_123" xfId="795"/>
    <cellStyle name="常规 6 4" xfId="796"/>
    <cellStyle name="常规 6_123" xfId="797"/>
    <cellStyle name="常规 7" xfId="798"/>
    <cellStyle name="常规 7 2" xfId="799"/>
    <cellStyle name="常规 7 2 2" xfId="800"/>
    <cellStyle name="常规 7 2 3" xfId="801"/>
    <cellStyle name="常规 7 2_2017年省对市(州)税收返还和转移支付预算" xfId="802"/>
    <cellStyle name="好_4-9" xfId="803"/>
    <cellStyle name="常规 7 3" xfId="804"/>
    <cellStyle name="常规 7_四川省2017年省对市（州）税收返还和转移支付分地区预算（草案）--社保处" xfId="805"/>
    <cellStyle name="常规 8" xfId="806"/>
    <cellStyle name="常规 8 2" xfId="807"/>
    <cellStyle name="常规 9 2 2" xfId="808"/>
    <cellStyle name="常规 9 2_123" xfId="809"/>
    <cellStyle name="常规 9 3" xfId="810"/>
    <cellStyle name="常规_(陈诚修改稿)2006年全省及省级财政决算及07年预算执行情况表(A4 留底自用)" xfId="811"/>
    <cellStyle name="常规_(陈诚修改稿)2006年全省及省级财政决算及07年预算执行情况表(A4 留底自用) 2" xfId="812"/>
    <cellStyle name="常规_(陈诚修改稿)2006年全省及省级财政决算及07年预算执行情况表(A4 留底自用) 2 2 2" xfId="813"/>
    <cellStyle name="常规_2001年预算：预算收入及财力（12月21日上午定案表）" xfId="814"/>
    <cellStyle name="常规_2014年全省及省级财政收支执行及2015年预算草案表（20150123，自用稿）" xfId="815"/>
    <cellStyle name="常规_2015年全省及省级财政收支执行及2016年预算草案表（20160120）企业处修改" xfId="816"/>
    <cellStyle name="常规_2017年省级预算" xfId="817"/>
    <cellStyle name="常规_国有资本经营预算表样 2 2" xfId="818"/>
    <cellStyle name="汇总 2 3" xfId="819"/>
    <cellStyle name="常规_国资决算以及执行情况0712 2 2" xfId="820"/>
    <cellStyle name="常规_基金分析表(99.3)" xfId="821"/>
    <cellStyle name="常规_社保基金预算报人大建议表样 2" xfId="822"/>
    <cellStyle name="好 2" xfId="823"/>
    <cellStyle name="好 2 2" xfId="824"/>
    <cellStyle name="好 2 2 2" xfId="825"/>
    <cellStyle name="好_5-农村教师周转房建设" xfId="826"/>
    <cellStyle name="计算 2_四川省2017年省对市（州）税收返还和转移支付分地区预算（草案）--社保处" xfId="827"/>
    <cellStyle name="好 2 2 3" xfId="828"/>
    <cellStyle name="好 2 2_2017年省对市(州)税收返还和转移支付预算" xfId="829"/>
    <cellStyle name="好_%84表2：2016-2018年省级部门三年滚动规划报表" xfId="830"/>
    <cellStyle name="好_“三区”文化人才专项资金" xfId="831"/>
    <cellStyle name="好_1 2017年省对市（州）税收返还和转移支付预算分地区情况表（华侨事务补助）(1)" xfId="832"/>
    <cellStyle name="好_10 2017年省对市（州）税收返还和转移支付预算分地区情况表（寺观教堂维修补助资金）(1)" xfId="833"/>
    <cellStyle name="好_10-扶持民族地区教育发展" xfId="834"/>
    <cellStyle name="好_11 2017年省对市（州）税收返还和转移支付预算分地区情况表（基层行政单位救灾专项资金）(1)" xfId="835"/>
    <cellStyle name="好_1-12" xfId="836"/>
    <cellStyle name="好_1-12_四川省2017年省对市（州）税收返还和转移支付分地区预算（草案）--社保处" xfId="837"/>
    <cellStyle name="好_12 2017年省对市（州）税收返还和转移支付预算分地区情况表（民族地区春节慰问经费）(1)" xfId="838"/>
    <cellStyle name="好_123" xfId="839"/>
    <cellStyle name="好_13 2017年省对市（州）税收返还和转移支付预算分地区情况表（审计能力提升专项经费）(1)" xfId="840"/>
    <cellStyle name="好_14 2017年省对市（州）税收返还和转移支付预算分地区情况表（支持基层政权建设补助资金）(1)" xfId="841"/>
    <cellStyle name="好_15-省级防震减灾分情况" xfId="842"/>
    <cellStyle name="好_18 2017年省对市（州）税收返还和转移支付预算分地区情况表（全省法院系统业务经费）(1)" xfId="843"/>
    <cellStyle name="好_19 征兵经费" xfId="844"/>
    <cellStyle name="好_1-政策性保险财政补助资金" xfId="845"/>
    <cellStyle name="好_2" xfId="846"/>
    <cellStyle name="好_2015财金互动汇总（加人行、补成都）" xfId="847"/>
    <cellStyle name="好_2015财金互动汇总（加人行、补成都） 2" xfId="848"/>
    <cellStyle name="好_2015财金互动汇总（加人行、补成都） 2 2" xfId="849"/>
    <cellStyle name="好_2015财金互动汇总（加人行、补成都） 2 2_2017年省对市(州)税收返还和转移支付预算" xfId="850"/>
    <cellStyle name="好_2015财金互动汇总（加人行、补成都） 2 3" xfId="851"/>
    <cellStyle name="好_2015财金互动汇总（加人行、补成都） 2_2017年省对市(州)税收返还和转移支付预算" xfId="852"/>
    <cellStyle name="好_2015财金互动汇总（加人行、补成都） 3" xfId="853"/>
    <cellStyle name="好_2015财金互动汇总（加人行、补成都） 3_2017年省对市(州)税收返还和转移支付预算" xfId="854"/>
    <cellStyle name="好_2015财金互动汇总（加人行、补成都）_2017年省对市(州)税收返还和转移支付预算" xfId="855"/>
    <cellStyle name="好_2015直接融资汇总表" xfId="856"/>
    <cellStyle name="好_2015直接融资汇总表 2" xfId="857"/>
    <cellStyle name="好_2015直接融资汇总表 2 2" xfId="858"/>
    <cellStyle name="好_2015直接融资汇总表 2 2_2017年省对市(州)税收返还和转移支付预算" xfId="859"/>
    <cellStyle name="好_2015直接融资汇总表 2 3" xfId="860"/>
    <cellStyle name="好_2015直接融资汇总表 2_2017年省对市(州)税收返还和转移支付预算" xfId="861"/>
    <cellStyle name="好_2015直接融资汇总表 3" xfId="862"/>
    <cellStyle name="好_2015直接融资汇总表 3_2017年省对市(州)税收返还和转移支付预算" xfId="863"/>
    <cellStyle name="好_2015直接融资汇总表 4" xfId="864"/>
    <cellStyle name="好_2015直接融资汇总表_2017年省对市(州)税收返还和转移支付预算" xfId="865"/>
    <cellStyle name="好_2016年四川省省级一般公共预算支出执行情况表" xfId="866"/>
    <cellStyle name="好_2017年省对市(州)税收返还和转移支付预算" xfId="867"/>
    <cellStyle name="好_2017年省对市（州）税收返还和转移支付预算分地区情况表（华侨事务补助）(1)" xfId="868"/>
    <cellStyle name="好_2017年省对市（州）税收返还和转移支付预算分地区情况表（华侨事务补助）(1)_四川省2017年省对市（州）税收返还和转移支付分地区预算（草案）--社保处" xfId="869"/>
    <cellStyle name="好_21 禁毒补助经费" xfId="870"/>
    <cellStyle name="警告文本 2 3" xfId="871"/>
    <cellStyle name="好_22 2017年省对市（州）税收返还和转移支付预算分地区情况表（交警业务经费）(1)" xfId="872"/>
    <cellStyle name="好_23 铁路护路专项经费" xfId="873"/>
    <cellStyle name="好_24 维稳经费" xfId="874"/>
    <cellStyle name="好_25 消防部队大型装备建设补助经费" xfId="875"/>
    <cellStyle name="好_宣传文化事业发展专项资金" xfId="876"/>
    <cellStyle name="好_26 地方纪检监察机关办案补助专项资金" xfId="877"/>
    <cellStyle name="好_2-65" xfId="878"/>
    <cellStyle name="好_2-65_四川省2017年省对市（州）税收返还和转移支付分地区预算（草案）--社保处" xfId="879"/>
    <cellStyle name="好_2-67" xfId="880"/>
    <cellStyle name="好_2-67_四川省2017年省对市（州）税收返还和转移支付分地区预算（草案）--社保处" xfId="881"/>
    <cellStyle name="好_27 妇女儿童事业发展专项资金" xfId="882"/>
    <cellStyle name="好_28 基层干训机构建设补助专项资金" xfId="883"/>
    <cellStyle name="好_2-财金互动" xfId="884"/>
    <cellStyle name="好_2-义务教育经费保障机制改革" xfId="885"/>
    <cellStyle name="好_3 2017年省对市（州）税收返还和转移支付预算分地区情况表（到村任职）" xfId="886"/>
    <cellStyle name="好_3-创业担保贷款贴息及奖补" xfId="887"/>
    <cellStyle name="好_3-义务教育均衡发展专项" xfId="888"/>
    <cellStyle name="好_4-11" xfId="889"/>
    <cellStyle name="好_4-12" xfId="890"/>
    <cellStyle name="好_4-22" xfId="891"/>
    <cellStyle name="好_4-23" xfId="892"/>
    <cellStyle name="好_4-24" xfId="893"/>
    <cellStyle name="好_4-30" xfId="894"/>
    <cellStyle name="好_4-31" xfId="895"/>
    <cellStyle name="好_4-5" xfId="896"/>
    <cellStyle name="好_4-农村义教“营养改善计划”" xfId="897"/>
    <cellStyle name="好_5 2017年省对市（州）税收返还和转移支付预算分地区情况表（全国重点寺观教堂维修经费业生中央财政补助资金）(1)" xfId="898"/>
    <cellStyle name="好_6" xfId="899"/>
    <cellStyle name="好_6-扶持民办教育专项" xfId="900"/>
    <cellStyle name="好_6-省级财政政府与社会资本合作项目综合补助资金" xfId="901"/>
    <cellStyle name="好_7 2017年省对市（州）税收返还和转移支付预算分地区情况表（省级旅游发展资金）(1)" xfId="902"/>
    <cellStyle name="好_7-普惠金融政府和社会资本合作以奖代补资金" xfId="903"/>
    <cellStyle name="好_7-中等职业教育发展专项经费" xfId="904"/>
    <cellStyle name="好_8 2017年省对市（州）税收返还和转移支付预算分地区情况表（民族事业发展资金）(1)" xfId="905"/>
    <cellStyle name="好_9 2017年省对市（州）税收返还和转移支付预算分地区情况表（全省工商行政管理专项经费）(1)" xfId="906"/>
    <cellStyle name="好_Sheet14" xfId="907"/>
    <cellStyle name="好_Sheet14_四川省2017年省对市（州）税收返还和转移支付分地区预算（草案）--社保处" xfId="908"/>
    <cellStyle name="好_Sheet15" xfId="909"/>
    <cellStyle name="好_Sheet20" xfId="910"/>
    <cellStyle name="好_Sheet15_四川省2017年省对市（州）税收返还和转移支付分地区预算（草案）--社保处" xfId="911"/>
    <cellStyle name="好_Sheet20_四川省2017年省对市（州）税收返还和转移支付分地区预算（草案）--社保处" xfId="912"/>
    <cellStyle name="好_Sheet16" xfId="913"/>
    <cellStyle name="好_Sheet16_四川省2017年省对市（州）税收返还和转移支付分地区预算（草案）--社保处" xfId="914"/>
    <cellStyle name="好_Sheet18" xfId="915"/>
    <cellStyle name="好_Sheet18_四川省2017年省对市（州）税收返还和转移支付分地区预算（草案）--社保处" xfId="916"/>
    <cellStyle name="好_Sheet19" xfId="917"/>
    <cellStyle name="好_Sheet2" xfId="918"/>
    <cellStyle name="好_Sheet22" xfId="919"/>
    <cellStyle name="好_Sheet22_四川省2017年省对市（州）税收返还和转移支付分地区预算（草案）--社保处" xfId="920"/>
    <cellStyle name="好_Sheet25" xfId="921"/>
    <cellStyle name="好_Sheet25_四川省2017年省对市（州）税收返还和转移支付分地区预算（草案）--社保处" xfId="922"/>
    <cellStyle name="好_Sheet26" xfId="923"/>
    <cellStyle name="好_Sheet27" xfId="924"/>
    <cellStyle name="好_Sheet32" xfId="925"/>
    <cellStyle name="好_Sheet27_四川省2017年省对市（州）税收返还和转移支付分地区预算（草案）--社保处" xfId="926"/>
    <cellStyle name="好_Sheet32_四川省2017年省对市（州）税收返还和转移支付分地区预算（草案）--社保处" xfId="927"/>
    <cellStyle name="好_Sheet29" xfId="928"/>
    <cellStyle name="好_Sheet29_四川省2017年省对市（州）税收返还和转移支付分地区预算（草案）--社保处" xfId="929"/>
    <cellStyle name="好_Sheet33" xfId="930"/>
    <cellStyle name="好_Sheet33_四川省2017年省对市（州）税收返还和转移支付分地区预算（草案）--社保处" xfId="931"/>
    <cellStyle name="好_Sheet7" xfId="932"/>
    <cellStyle name="好_博物馆纪念馆逐步免费开放补助资金" xfId="933"/>
    <cellStyle name="好_促进扩大信贷增量" xfId="934"/>
    <cellStyle name="好_促进扩大信贷增量 2" xfId="935"/>
    <cellStyle name="好_促进扩大信贷增量 2 2" xfId="936"/>
    <cellStyle name="好_促进扩大信贷增量 2 2_2017年省对市(州)税收返还和转移支付预算" xfId="937"/>
    <cellStyle name="好_促进扩大信贷增量 2 2_四川省2017年省对市（州）税收返还和转移支付分地区预算（草案）--社保处" xfId="938"/>
    <cellStyle name="强调文字颜色 1 2" xfId="939"/>
    <cellStyle name="好_促进扩大信贷增量 2 3" xfId="940"/>
    <cellStyle name="好_促进扩大信贷增量 2_2017年省对市(州)税收返还和转移支付预算" xfId="941"/>
    <cellStyle name="好_促进扩大信贷增量 2_四川省2017年省对市（州）税收返还和转移支付分地区预算（草案）--社保处" xfId="942"/>
    <cellStyle name="好_促进扩大信贷增量 3" xfId="943"/>
    <cellStyle name="好_促进扩大信贷增量 3_2017年省对市(州)税收返还和转移支付预算" xfId="944"/>
    <cellStyle name="好_促进扩大信贷增量 4" xfId="945"/>
    <cellStyle name="好_促进扩大信贷增量_2017年省对市(州)税收返还和转移支付预算" xfId="946"/>
    <cellStyle name="好_地方纪检监察机关办案补助专项资金" xfId="947"/>
    <cellStyle name="好_地方纪检监察机关办案补助专项资金_四川省2017年省对市（州）税收返还和转移支付分地区预算（草案）--社保处" xfId="948"/>
    <cellStyle name="好_公共文化服务体系建设" xfId="949"/>
    <cellStyle name="好_国家级非物质文化遗产保护专项资金" xfId="950"/>
    <cellStyle name="好_国家文物保护专项资金" xfId="951"/>
    <cellStyle name="好_汇总" xfId="952"/>
    <cellStyle name="好_汇总 2" xfId="953"/>
    <cellStyle name="好_四川省2017年省对市（州）税收返还和转移支付分地区预算（草案）--教科文处" xfId="954"/>
    <cellStyle name="好_汇总 2 2" xfId="955"/>
    <cellStyle name="好_汇总 2 2_2017年省对市(州)税收返还和转移支付预算" xfId="956"/>
    <cellStyle name="好_汇总 2 2_四川省2017年省对市（州）税收返还和转移支付分地区预算（草案）--社保处" xfId="957"/>
    <cellStyle name="好_汇总 2 3" xfId="958"/>
    <cellStyle name="好_汇总 2_2017年省对市(州)税收返还和转移支付预算" xfId="959"/>
    <cellStyle name="好_汇总 2_四川省2017年省对市（州）税收返还和转移支付分地区预算（草案）--社保处" xfId="960"/>
    <cellStyle name="好_汇总 3" xfId="961"/>
    <cellStyle name="好_汇总 3_2017年省对市(州)税收返还和转移支付预算" xfId="962"/>
    <cellStyle name="好_汇总 3_四川省2017年省对市（州）税收返还和转移支付分地区预算（草案）--社保处" xfId="963"/>
    <cellStyle name="好_汇总 4" xfId="964"/>
    <cellStyle name="好_汇总_四川省2017年省对市（州）税收返还和转移支付分地区预算（草案）--社保处" xfId="965"/>
    <cellStyle name="好_科技口6-30-35" xfId="966"/>
    <cellStyle name="好_美术馆公共图书馆文化馆（站）免费开放专项资金" xfId="967"/>
    <cellStyle name="好_其他工程费用计费" xfId="968"/>
    <cellStyle name="好_其他工程费用计费_四川省2017年省对市（州）税收返还和转移支付分地区预算（草案）--社保处" xfId="969"/>
    <cellStyle name="好_少数民族文化事业发展专项资金" xfId="970"/>
    <cellStyle name="好_省级科技计划项目专项资金" xfId="971"/>
    <cellStyle name="好_省级体育专项资金" xfId="972"/>
    <cellStyle name="好_省级文化发展专项资金" xfId="973"/>
    <cellStyle name="好_省级文物保护专项资金" xfId="974"/>
    <cellStyle name="好_四川省2017年省对市（州）税收返还和转移支付分地区预算（草案）--行政政法处" xfId="975"/>
    <cellStyle name="好_四川省2017年省对市（州）税收返还和转移支付分地区预算（草案）--债务金融处" xfId="976"/>
    <cellStyle name="好_体育场馆免费低收费开放补助资金" xfId="977"/>
    <cellStyle name="好_债券贴息计算器" xfId="978"/>
    <cellStyle name="好_债券贴息计算器_四川省2017年省对市（州）税收返还和转移支付分地区预算（草案）--社保处" xfId="979"/>
    <cellStyle name="汇总 2" xfId="980"/>
    <cellStyle name="汇总 2 2" xfId="981"/>
    <cellStyle name="汇总 2 2 2" xfId="982"/>
    <cellStyle name="汇总 2 2 3" xfId="983"/>
    <cellStyle name="警告文本 2 2 2" xfId="984"/>
    <cellStyle name="汇总 2 2_2017年省对市(州)税收返还和转移支付预算" xfId="985"/>
    <cellStyle name="计算 2" xfId="986"/>
    <cellStyle name="计算 2 2" xfId="987"/>
    <cellStyle name="计算 2 2 2" xfId="988"/>
    <cellStyle name="计算 2 2 3" xfId="989"/>
    <cellStyle name="计算 2 3" xfId="990"/>
    <cellStyle name="检查单元格 2" xfId="991"/>
    <cellStyle name="检查单元格 2 2" xfId="992"/>
    <cellStyle name="检查单元格 2 2_2017年省对市(州)税收返还和转移支付预算" xfId="993"/>
    <cellStyle name="检查单元格 2 3" xfId="994"/>
    <cellStyle name="检查单元格 2_四川省2017年省对市（州）税收返还和转移支付分地区预算（草案）--社保处" xfId="995"/>
    <cellStyle name="解释性文本 2" xfId="996"/>
    <cellStyle name="解释性文本 2 2" xfId="997"/>
    <cellStyle name="解释性文本 2 2 2" xfId="998"/>
    <cellStyle name="解释性文本 2 2_2017年省对市(州)税收返还和转移支付预算" xfId="999"/>
    <cellStyle name="解释性文本 2 3" xfId="1000"/>
    <cellStyle name="警告文本 2 2 3" xfId="1001"/>
    <cellStyle name="链接单元格 2" xfId="1002"/>
    <cellStyle name="链接单元格 2 2" xfId="1003"/>
    <cellStyle name="链接单元格 2 2 2" xfId="1004"/>
    <cellStyle name="链接单元格 2 2 3" xfId="1005"/>
    <cellStyle name="链接单元格 2 2_2017年省对市(州)税收返还和转移支付预算" xfId="1006"/>
    <cellStyle name="链接单元格 2 3" xfId="1007"/>
    <cellStyle name="普通_97-917" xfId="1008"/>
    <cellStyle name="千分位[0]_laroux" xfId="1009"/>
    <cellStyle name="千分位_97-917" xfId="1010"/>
    <cellStyle name="千位[0]_ 表八" xfId="1011"/>
    <cellStyle name="千位_ 表八" xfId="1012"/>
    <cellStyle name="千位分隔 2" xfId="1013"/>
    <cellStyle name="千位分隔 2 2" xfId="1014"/>
    <cellStyle name="千位分隔 2 2 2" xfId="1015"/>
    <cellStyle name="千位分隔 2 2 2 2" xfId="1016"/>
    <cellStyle name="千位分隔 2 2 2 3" xfId="1017"/>
    <cellStyle name="千位分隔 2 2 3" xfId="1018"/>
    <cellStyle name="千位分隔 2 2 4" xfId="1019"/>
    <cellStyle name="千位分隔 2 3" xfId="1020"/>
    <cellStyle name="千位分隔 2 3 2" xfId="1021"/>
    <cellStyle name="千位分隔 2 3 3" xfId="1022"/>
    <cellStyle name="千位分隔 2 4" xfId="1023"/>
    <cellStyle name="千位分隔 3 4" xfId="1024"/>
    <cellStyle name="千位分隔 4" xfId="1025"/>
    <cellStyle name="强调文字颜色 1 2 2" xfId="1026"/>
    <cellStyle name="强调文字颜色 1 2 2 2" xfId="1027"/>
    <cellStyle name="强调文字颜色 1 2 2 3" xfId="1028"/>
    <cellStyle name="强调文字颜色 2 2" xfId="1029"/>
    <cellStyle name="强调文字颜色 2 2 2 3" xfId="1030"/>
    <cellStyle name="强调文字颜色 2 2 2_2017年省对市(州)税收返还和转移支付预算" xfId="1031"/>
    <cellStyle name="强调文字颜色 2 2_四川省2017年省对市（州）税收返还和转移支付分地区预算（草案）--社保处" xfId="1032"/>
    <cellStyle name="强调文字颜色 3 2" xfId="1033"/>
    <cellStyle name="强调文字颜色 3 2 2" xfId="1034"/>
    <cellStyle name="强调文字颜色 3 2 2 2" xfId="1035"/>
    <cellStyle name="强调文字颜色 3 2 2 3" xfId="1036"/>
    <cellStyle name="强调文字颜色 3 2 2_2017年省对市(州)税收返还和转移支付预算" xfId="1037"/>
    <cellStyle name="强调文字颜色 3 2 3" xfId="1038"/>
    <cellStyle name="强调文字颜色 3 2_四川省2017年省对市（州）税收返还和转移支付分地区预算（草案）--社保处" xfId="1039"/>
    <cellStyle name="强调文字颜色 4 2 2 2" xfId="1040"/>
    <cellStyle name="强调文字颜色 4 2 2_2017年省对市(州)税收返还和转移支付预算" xfId="1041"/>
    <cellStyle name="强调文字颜色 4 2 3" xfId="1042"/>
    <cellStyle name="强调文字颜色 4 2_四川省2017年省对市（州）税收返还和转移支付分地区预算（草案）--社保处" xfId="1043"/>
    <cellStyle name="强调文字颜色 5 2" xfId="1044"/>
    <cellStyle name="强调文字颜色 5 2 2" xfId="1045"/>
    <cellStyle name="强调文字颜色 5 2 2 2" xfId="1046"/>
    <cellStyle name="强调文字颜色 5 2 2_2017年省对市(州)税收返还和转移支付预算" xfId="1047"/>
    <cellStyle name="强调文字颜色 5 2 3" xfId="1048"/>
    <cellStyle name="强调文字颜色 5 2_四川省2017年省对市（州）税收返还和转移支付分地区预算（草案）--社保处" xfId="1049"/>
    <cellStyle name="强调文字颜色 6 2" xfId="1050"/>
    <cellStyle name="强调文字颜色 6 2 2" xfId="1051"/>
    <cellStyle name="强调文字颜色 6 2 2 2" xfId="1052"/>
    <cellStyle name="强调文字颜色 6 2 2 3" xfId="1053"/>
    <cellStyle name="强调文字颜色 6 2 2_2017年省对市(州)税收返还和转移支付预算" xfId="1054"/>
    <cellStyle name="强调文字颜色 6 2 3" xfId="1055"/>
    <cellStyle name="强调文字颜色 6 2_四川省2017年省对市（州）税收返还和转移支付分地区预算（草案）--社保处" xfId="1056"/>
    <cellStyle name="适中 2 2" xfId="1057"/>
    <cellStyle name="适中 2 2 2" xfId="1058"/>
    <cellStyle name="适中 2 2 3" xfId="1059"/>
    <cellStyle name="适中 2 2_2017年省对市(州)税收返还和转移支付预算" xfId="1060"/>
    <cellStyle name="适中 2 3" xfId="1061"/>
    <cellStyle name="适中 2_四川省2017年省对市（州）税收返还和转移支付分地区预算（草案）--社保处" xfId="1062"/>
    <cellStyle name="输出 2" xfId="1063"/>
    <cellStyle name="输出 2 2" xfId="1064"/>
    <cellStyle name="输出 2 2 2" xfId="1065"/>
    <cellStyle name="输出 2 2 3" xfId="1066"/>
    <cellStyle name="输出 2 2_2017年省对市(州)税收返还和转移支付预算" xfId="1067"/>
    <cellStyle name="输出 2 3" xfId="1068"/>
    <cellStyle name="输出 2_四川省2017年省对市（州）税收返还和转移支付分地区预算（草案）--社保处" xfId="1069"/>
    <cellStyle name="输入 2" xfId="1070"/>
    <cellStyle name="输入 2 2" xfId="1071"/>
    <cellStyle name="输入 2 2 2" xfId="1072"/>
    <cellStyle name="输入 2 2_2017年省对市(州)税收返还和转移支付预算" xfId="1073"/>
    <cellStyle name="输入 2 3" xfId="1074"/>
    <cellStyle name="输入 2_四川省2017年省对市（州）税收返还和转移支付分地区预算（草案）--社保处" xfId="1075"/>
    <cellStyle name="未定义" xfId="1076"/>
    <cellStyle name="样式 1" xfId="1077"/>
    <cellStyle name="样式 1_2017年省对市(州)税收返还和转移支付预算" xfId="1078"/>
    <cellStyle name="注释 2" xfId="1079"/>
    <cellStyle name="注释 2 2" xfId="1080"/>
    <cellStyle name="注释 2 2 2" xfId="1081"/>
    <cellStyle name="注释 2 2 3" xfId="1082"/>
    <cellStyle name="注释 2 2_四川省2017年省对市（州）税收返还和转移支付分地区预算（草案）--社保处" xfId="1083"/>
    <cellStyle name="注释 2 3" xfId="1084"/>
    <cellStyle name="注释 2_四川省2017年省对市（州）税收返还和转移支付分地区预算（草案）--社保处" xfId="1085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6" Type="http://schemas.openxmlformats.org/officeDocument/2006/relationships/sharedStrings" Target="sharedStrings.xml"/><Relationship Id="rId25" Type="http://schemas.openxmlformats.org/officeDocument/2006/relationships/styles" Target="styles.xml"/><Relationship Id="rId24" Type="http://schemas.openxmlformats.org/officeDocument/2006/relationships/theme" Target="theme/theme1.xml"/><Relationship Id="rId23" Type="http://schemas.openxmlformats.org/officeDocument/2006/relationships/externalLink" Target="externalLinks/externalLink3.xml"/><Relationship Id="rId22" Type="http://schemas.openxmlformats.org/officeDocument/2006/relationships/externalLink" Target="externalLinks/externalLink2.xml"/><Relationship Id="rId21" Type="http://schemas.openxmlformats.org/officeDocument/2006/relationships/externalLink" Target="externalLinks/externalLink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Administrator\AppData\Local\Temp\360zip$Temp\360$0\2017&#24180;&#39044;&#20915;&#31639;&#20844;&#24320;&#34920;&#26684;&#26679;&#24335;\&#39044;&#31639;\2016&#24180;&#31038;&#20445;&#22522;&#37329;&#25910;&#25903;&#25191;&#34892;&#21450;2017&#24180;&#39044;&#31639;&#33609;&#26696;&#34920;&#65288;&#39044;&#31639;&#22788;&#24050;&#35843;&#25972;&#26684;&#24335;&#65289;&#65288;2016.1.6&#25253;&#39044;&#31639;&#22788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9全省社保基金收入"/>
      <sheetName val="50全省社保基金支出"/>
      <sheetName val="51全省社保结余"/>
      <sheetName val="全省社保基金执行情况说明"/>
      <sheetName val="52省级社保基金收入"/>
      <sheetName val="53省级社保基金支出"/>
      <sheetName val="54省级社保基金结余"/>
      <sheetName val="省级社保基金执行情况说明"/>
      <sheetName val="55YS全省社保基金收入"/>
      <sheetName val="56YS全省社保基金支出"/>
      <sheetName val="57YS全省社保基金结余"/>
      <sheetName val="全省社会保险基金编制说明"/>
      <sheetName val="58YS省级社保基金收入"/>
      <sheetName val="59YS省级社保基金支出"/>
      <sheetName val="60YS省级社保基金结余"/>
      <sheetName val="省级社会保险基金编制说明"/>
      <sheetName val="A01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F35"/>
  <sheetViews>
    <sheetView tabSelected="1" workbookViewId="0">
      <selection activeCell="C25" sqref="C25"/>
    </sheetView>
  </sheetViews>
  <sheetFormatPr defaultColWidth="25.75" defaultRowHeight="14.25" outlineLevelCol="5"/>
  <cols>
    <col min="1" max="1" width="41.875" style="253" customWidth="1"/>
    <col min="2" max="2" width="19" style="253" customWidth="1"/>
    <col min="3" max="3" width="18.875" style="253" customWidth="1"/>
    <col min="4" max="4" width="15.25" style="253" customWidth="1"/>
    <col min="5" max="5" width="15.625" style="253" customWidth="1"/>
    <col min="6" max="6" width="16.25" style="253" customWidth="1"/>
    <col min="7" max="16384" width="25.75" style="253"/>
  </cols>
  <sheetData>
    <row r="1" s="24" customFormat="1" ht="24.6" customHeight="1" spans="1:2">
      <c r="A1" s="182" t="s">
        <v>0</v>
      </c>
      <c r="B1" s="27"/>
    </row>
    <row r="2" ht="25.5" spans="1:6">
      <c r="A2" s="320" t="s">
        <v>1</v>
      </c>
      <c r="B2" s="320"/>
      <c r="C2" s="320"/>
      <c r="D2" s="320"/>
      <c r="E2" s="320"/>
      <c r="F2" s="320"/>
    </row>
    <row r="3" ht="25.5" spans="1:2">
      <c r="A3" s="320"/>
      <c r="B3" s="320"/>
    </row>
    <row r="4" ht="20.45" customHeight="1" spans="2:6">
      <c r="B4" s="252"/>
      <c r="E4" s="321" t="s">
        <v>2</v>
      </c>
      <c r="F4" s="321"/>
    </row>
    <row r="5" s="318" customFormat="1" ht="27" customHeight="1" spans="1:6">
      <c r="A5" s="322" t="s">
        <v>3</v>
      </c>
      <c r="B5" s="55" t="s">
        <v>4</v>
      </c>
      <c r="C5" s="55" t="s">
        <v>5</v>
      </c>
      <c r="D5" s="55" t="s">
        <v>6</v>
      </c>
      <c r="E5" s="56" t="s">
        <v>7</v>
      </c>
      <c r="F5" s="56" t="s">
        <v>8</v>
      </c>
    </row>
    <row r="6" s="250" customFormat="1" ht="27" customHeight="1" spans="1:6">
      <c r="A6" s="323" t="s">
        <v>9</v>
      </c>
      <c r="B6" s="324">
        <f>SUM(B7:B22)</f>
        <v>47700</v>
      </c>
      <c r="C6" s="324">
        <f>SUM(C7:C22)</f>
        <v>47700</v>
      </c>
      <c r="D6" s="324">
        <f>SUM(D7:D22)</f>
        <v>37330</v>
      </c>
      <c r="E6" s="325">
        <f>D6/C6*100</f>
        <v>78.2599580712788</v>
      </c>
      <c r="F6" s="325">
        <f>(D6-C6)/C6*100</f>
        <v>-21.7400419287212</v>
      </c>
    </row>
    <row r="7" s="250" customFormat="1" ht="27" customHeight="1" spans="1:6">
      <c r="A7" s="326" t="s">
        <v>10</v>
      </c>
      <c r="B7" s="327">
        <v>17545</v>
      </c>
      <c r="C7" s="327">
        <v>17545</v>
      </c>
      <c r="D7" s="174">
        <v>14349</v>
      </c>
      <c r="E7" s="328">
        <f>D7/C7*100</f>
        <v>81.7839840410373</v>
      </c>
      <c r="F7" s="328">
        <f>(D7-C7)/C7*100</f>
        <v>-18.2160159589627</v>
      </c>
    </row>
    <row r="8" s="250" customFormat="1" ht="27" customHeight="1" spans="1:6">
      <c r="A8" s="326" t="s">
        <v>11</v>
      </c>
      <c r="B8" s="327">
        <v>4300</v>
      </c>
      <c r="C8" s="327">
        <v>4300</v>
      </c>
      <c r="D8" s="174">
        <v>5008</v>
      </c>
      <c r="E8" s="328">
        <f t="shared" ref="E8:E31" si="0">D8/C8*100</f>
        <v>116.46511627907</v>
      </c>
      <c r="F8" s="328">
        <f t="shared" ref="F8:F31" si="1">(D8-C8)/C8*100</f>
        <v>16.4651162790698</v>
      </c>
    </row>
    <row r="9" s="250" customFormat="1" ht="27" customHeight="1" spans="1:6">
      <c r="A9" s="326" t="s">
        <v>12</v>
      </c>
      <c r="B9" s="327"/>
      <c r="C9" s="327"/>
      <c r="D9" s="174"/>
      <c r="E9" s="328"/>
      <c r="F9" s="328"/>
    </row>
    <row r="10" s="250" customFormat="1" ht="27" customHeight="1" spans="1:6">
      <c r="A10" s="326" t="s">
        <v>13</v>
      </c>
      <c r="B10" s="327">
        <v>1500</v>
      </c>
      <c r="C10" s="327">
        <v>1500</v>
      </c>
      <c r="D10" s="174">
        <v>1141</v>
      </c>
      <c r="E10" s="328">
        <f t="shared" si="0"/>
        <v>76.0666666666667</v>
      </c>
      <c r="F10" s="328">
        <f t="shared" si="1"/>
        <v>-23.9333333333333</v>
      </c>
    </row>
    <row r="11" s="250" customFormat="1" ht="27" customHeight="1" spans="1:6">
      <c r="A11" s="326" t="s">
        <v>14</v>
      </c>
      <c r="B11" s="327">
        <v>2145</v>
      </c>
      <c r="C11" s="327">
        <v>2145</v>
      </c>
      <c r="D11" s="174">
        <v>2243</v>
      </c>
      <c r="E11" s="328">
        <f t="shared" si="0"/>
        <v>104.568764568765</v>
      </c>
      <c r="F11" s="328">
        <f t="shared" si="1"/>
        <v>4.56876456876457</v>
      </c>
    </row>
    <row r="12" s="250" customFormat="1" ht="27" customHeight="1" spans="1:6">
      <c r="A12" s="326" t="s">
        <v>15</v>
      </c>
      <c r="B12" s="327">
        <v>2500</v>
      </c>
      <c r="C12" s="327">
        <v>2500</v>
      </c>
      <c r="D12" s="174">
        <v>2183</v>
      </c>
      <c r="E12" s="328">
        <f t="shared" si="0"/>
        <v>87.32</v>
      </c>
      <c r="F12" s="328">
        <f t="shared" si="1"/>
        <v>-12.68</v>
      </c>
    </row>
    <row r="13" s="250" customFormat="1" ht="27" customHeight="1" spans="1:6">
      <c r="A13" s="326" t="s">
        <v>16</v>
      </c>
      <c r="B13" s="327">
        <v>730</v>
      </c>
      <c r="C13" s="327">
        <v>730</v>
      </c>
      <c r="D13" s="174">
        <v>970</v>
      </c>
      <c r="E13" s="328">
        <f t="shared" si="0"/>
        <v>132.876712328767</v>
      </c>
      <c r="F13" s="328">
        <f t="shared" si="1"/>
        <v>32.8767123287671</v>
      </c>
    </row>
    <row r="14" s="250" customFormat="1" ht="27" customHeight="1" spans="1:6">
      <c r="A14" s="326" t="s">
        <v>17</v>
      </c>
      <c r="B14" s="327">
        <v>780</v>
      </c>
      <c r="C14" s="327">
        <v>780</v>
      </c>
      <c r="D14" s="174">
        <v>309</v>
      </c>
      <c r="E14" s="328">
        <f t="shared" si="0"/>
        <v>39.6153846153846</v>
      </c>
      <c r="F14" s="328">
        <f t="shared" si="1"/>
        <v>-60.3846153846154</v>
      </c>
    </row>
    <row r="15" s="250" customFormat="1" ht="27" customHeight="1" spans="1:6">
      <c r="A15" s="326" t="s">
        <v>18</v>
      </c>
      <c r="B15" s="327">
        <v>510</v>
      </c>
      <c r="C15" s="327">
        <v>510</v>
      </c>
      <c r="D15" s="174">
        <v>1437</v>
      </c>
      <c r="E15" s="328">
        <f t="shared" si="0"/>
        <v>281.764705882353</v>
      </c>
      <c r="F15" s="328">
        <f t="shared" si="1"/>
        <v>181.764705882353</v>
      </c>
    </row>
    <row r="16" s="250" customFormat="1" ht="27" customHeight="1" spans="1:6">
      <c r="A16" s="326" t="s">
        <v>19</v>
      </c>
      <c r="B16" s="327">
        <v>2750</v>
      </c>
      <c r="C16" s="327">
        <v>2750</v>
      </c>
      <c r="D16" s="174">
        <v>1302</v>
      </c>
      <c r="E16" s="328">
        <f t="shared" si="0"/>
        <v>47.3454545454545</v>
      </c>
      <c r="F16" s="328">
        <f t="shared" si="1"/>
        <v>-52.6545454545455</v>
      </c>
    </row>
    <row r="17" s="250" customFormat="1" ht="27" customHeight="1" spans="1:6">
      <c r="A17" s="326" t="s">
        <v>20</v>
      </c>
      <c r="B17" s="327">
        <v>895</v>
      </c>
      <c r="C17" s="327">
        <v>895</v>
      </c>
      <c r="D17" s="174">
        <v>919</v>
      </c>
      <c r="E17" s="328">
        <f t="shared" si="0"/>
        <v>102.68156424581</v>
      </c>
      <c r="F17" s="328">
        <f t="shared" si="1"/>
        <v>2.68156424581006</v>
      </c>
    </row>
    <row r="18" s="250" customFormat="1" ht="27" customHeight="1" spans="1:6">
      <c r="A18" s="326" t="s">
        <v>21</v>
      </c>
      <c r="B18" s="327">
        <v>7445</v>
      </c>
      <c r="C18" s="327">
        <v>7445</v>
      </c>
      <c r="D18" s="174">
        <v>3176</v>
      </c>
      <c r="E18" s="328">
        <f t="shared" si="0"/>
        <v>42.6595030221625</v>
      </c>
      <c r="F18" s="328">
        <f t="shared" si="1"/>
        <v>-57.3404969778375</v>
      </c>
    </row>
    <row r="19" s="250" customFormat="1" ht="27" customHeight="1" spans="1:6">
      <c r="A19" s="326" t="s">
        <v>22</v>
      </c>
      <c r="B19" s="327">
        <v>6200</v>
      </c>
      <c r="C19" s="327">
        <v>6200</v>
      </c>
      <c r="D19" s="174">
        <v>4035</v>
      </c>
      <c r="E19" s="328">
        <f t="shared" si="0"/>
        <v>65.0806451612903</v>
      </c>
      <c r="F19" s="328">
        <f t="shared" si="1"/>
        <v>-34.9193548387097</v>
      </c>
    </row>
    <row r="20" s="250" customFormat="1" ht="27" customHeight="1" spans="1:6">
      <c r="A20" s="326" t="s">
        <v>23</v>
      </c>
      <c r="B20" s="327"/>
      <c r="C20" s="327"/>
      <c r="D20" s="174"/>
      <c r="E20" s="328"/>
      <c r="F20" s="328"/>
    </row>
    <row r="21" s="250" customFormat="1" ht="27" customHeight="1" spans="1:6">
      <c r="A21" s="326" t="s">
        <v>24</v>
      </c>
      <c r="B21" s="327">
        <v>400</v>
      </c>
      <c r="C21" s="327">
        <v>400</v>
      </c>
      <c r="D21" s="174">
        <v>330</v>
      </c>
      <c r="E21" s="328">
        <f>D21/C21*100</f>
        <v>82.5</v>
      </c>
      <c r="F21" s="328">
        <f>(D21-C21)/C21*100</f>
        <v>-17.5</v>
      </c>
    </row>
    <row r="22" s="250" customFormat="1" ht="27" customHeight="1" spans="1:6">
      <c r="A22" s="326" t="s">
        <v>25</v>
      </c>
      <c r="B22" s="327"/>
      <c r="C22" s="327"/>
      <c r="D22" s="174">
        <v>-72</v>
      </c>
      <c r="E22" s="328"/>
      <c r="F22" s="328"/>
    </row>
    <row r="23" s="250" customFormat="1" ht="27" customHeight="1" spans="1:6">
      <c r="A23" s="323" t="s">
        <v>26</v>
      </c>
      <c r="B23" s="324">
        <f>SUM(B24:B30)</f>
        <v>29800</v>
      </c>
      <c r="C23" s="324">
        <f>SUM(C24:C30)</f>
        <v>29800</v>
      </c>
      <c r="D23" s="324">
        <f>SUM(D24:D30)</f>
        <v>40258</v>
      </c>
      <c r="E23" s="325">
        <f t="shared" ref="E23:E31" si="2">D23/C23*100</f>
        <v>135.093959731544</v>
      </c>
      <c r="F23" s="325">
        <f t="shared" ref="F23:F31" si="3">(D23-C23)/C23*100</f>
        <v>35.0939597315436</v>
      </c>
    </row>
    <row r="24" s="250" customFormat="1" ht="27" customHeight="1" spans="1:6">
      <c r="A24" s="326" t="s">
        <v>27</v>
      </c>
      <c r="B24" s="327">
        <v>3500</v>
      </c>
      <c r="C24" s="327">
        <v>3500</v>
      </c>
      <c r="D24" s="174">
        <v>3867</v>
      </c>
      <c r="E24" s="328">
        <f t="shared" si="2"/>
        <v>110.485714285714</v>
      </c>
      <c r="F24" s="328">
        <f t="shared" si="3"/>
        <v>10.4857142857143</v>
      </c>
    </row>
    <row r="25" s="250" customFormat="1" ht="27" customHeight="1" spans="1:6">
      <c r="A25" s="326" t="s">
        <v>28</v>
      </c>
      <c r="B25" s="327">
        <v>4800</v>
      </c>
      <c r="C25" s="327">
        <v>4800</v>
      </c>
      <c r="D25" s="174">
        <v>2884</v>
      </c>
      <c r="E25" s="328">
        <f t="shared" si="2"/>
        <v>60.0833333333333</v>
      </c>
      <c r="F25" s="328">
        <f t="shared" si="3"/>
        <v>-39.9166666666667</v>
      </c>
    </row>
    <row r="26" s="250" customFormat="1" ht="27" customHeight="1" spans="1:6">
      <c r="A26" s="326" t="s">
        <v>29</v>
      </c>
      <c r="B26" s="327">
        <v>3500</v>
      </c>
      <c r="C26" s="327">
        <v>3500</v>
      </c>
      <c r="D26" s="174">
        <v>3909</v>
      </c>
      <c r="E26" s="328">
        <f t="shared" si="2"/>
        <v>111.685714285714</v>
      </c>
      <c r="F26" s="328">
        <f t="shared" si="3"/>
        <v>11.6857142857143</v>
      </c>
    </row>
    <row r="27" s="250" customFormat="1" ht="27" customHeight="1" spans="1:6">
      <c r="A27" s="329" t="s">
        <v>30</v>
      </c>
      <c r="B27" s="327">
        <v>8500</v>
      </c>
      <c r="C27" s="327">
        <v>8500</v>
      </c>
      <c r="D27" s="174">
        <v>16127</v>
      </c>
      <c r="E27" s="328">
        <f t="shared" si="2"/>
        <v>189.729411764706</v>
      </c>
      <c r="F27" s="328">
        <f t="shared" si="3"/>
        <v>89.7294117647059</v>
      </c>
    </row>
    <row r="28" s="250" customFormat="1" ht="27" customHeight="1" spans="1:6">
      <c r="A28" s="329" t="s">
        <v>31</v>
      </c>
      <c r="B28" s="327">
        <v>1000</v>
      </c>
      <c r="C28" s="327">
        <v>1000</v>
      </c>
      <c r="D28" s="330">
        <v>3178</v>
      </c>
      <c r="E28" s="328">
        <f t="shared" si="2"/>
        <v>317.8</v>
      </c>
      <c r="F28" s="328">
        <f t="shared" si="3"/>
        <v>217.8</v>
      </c>
    </row>
    <row r="29" s="250" customFormat="1" ht="27" customHeight="1" spans="1:6">
      <c r="A29" s="331" t="s">
        <v>32</v>
      </c>
      <c r="B29" s="327">
        <v>400</v>
      </c>
      <c r="C29" s="327">
        <v>400</v>
      </c>
      <c r="D29" s="174">
        <v>579</v>
      </c>
      <c r="E29" s="328">
        <f t="shared" si="2"/>
        <v>144.75</v>
      </c>
      <c r="F29" s="328">
        <f t="shared" si="3"/>
        <v>44.75</v>
      </c>
    </row>
    <row r="30" s="250" customFormat="1" ht="27" customHeight="1" spans="1:6">
      <c r="A30" s="326" t="s">
        <v>33</v>
      </c>
      <c r="B30" s="327">
        <v>8100</v>
      </c>
      <c r="C30" s="327">
        <v>8100</v>
      </c>
      <c r="D30" s="174">
        <v>9714</v>
      </c>
      <c r="E30" s="328">
        <f t="shared" si="2"/>
        <v>119.925925925926</v>
      </c>
      <c r="F30" s="328">
        <f t="shared" si="3"/>
        <v>19.9259259259259</v>
      </c>
    </row>
    <row r="31" s="250" customFormat="1" ht="27" customHeight="1" spans="1:6">
      <c r="A31" s="257" t="s">
        <v>34</v>
      </c>
      <c r="B31" s="324">
        <f>B6+B23</f>
        <v>77500</v>
      </c>
      <c r="C31" s="324">
        <f t="shared" ref="C31:D31" si="4">C6+C23</f>
        <v>77500</v>
      </c>
      <c r="D31" s="324">
        <f t="shared" si="4"/>
        <v>77588</v>
      </c>
      <c r="E31" s="325">
        <f t="shared" si="2"/>
        <v>100.113548387097</v>
      </c>
      <c r="F31" s="325">
        <f t="shared" si="3"/>
        <v>0.113548387096774</v>
      </c>
    </row>
    <row r="32" s="318" customFormat="1" ht="27" customHeight="1" spans="1:6">
      <c r="A32" s="332"/>
      <c r="B32" s="332"/>
      <c r="C32" s="332"/>
      <c r="D32" s="319"/>
      <c r="E32" s="319"/>
      <c r="F32" s="319"/>
    </row>
    <row r="33" s="319" customFormat="1" ht="22.9" customHeight="1" spans="1:6">
      <c r="A33" s="253"/>
      <c r="B33" s="253"/>
      <c r="C33" s="253"/>
      <c r="D33" s="253"/>
      <c r="E33" s="253"/>
      <c r="F33" s="253"/>
    </row>
    <row r="34" ht="22.9" customHeight="1" spans="2:2">
      <c r="B34" s="333"/>
    </row>
    <row r="35" ht="22.9" customHeight="1"/>
  </sheetData>
  <mergeCells count="3">
    <mergeCell ref="A2:F2"/>
    <mergeCell ref="E4:F4"/>
    <mergeCell ref="A32:C32"/>
  </mergeCells>
  <printOptions horizontalCentered="1"/>
  <pageMargins left="0.551181102362205" right="0.551181102362205" top="0.275590551181102" bottom="0.393700787401575" header="0.590551181102362" footer="0.15748031496063"/>
  <pageSetup paperSize="9" scale="73" firstPageNumber="126" orientation="portrait" useFirstPageNumber="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E51"/>
  <sheetViews>
    <sheetView topLeftCell="A15" workbookViewId="0">
      <selection activeCell="B22" sqref="B22"/>
    </sheetView>
  </sheetViews>
  <sheetFormatPr defaultColWidth="50.75" defaultRowHeight="14.25" outlineLevelCol="4"/>
  <cols>
    <col min="1" max="1" width="66.5" style="154" customWidth="1"/>
    <col min="2" max="2" width="14.625" style="154" customWidth="1"/>
    <col min="3" max="3" width="16.75" style="154" customWidth="1"/>
    <col min="4" max="4" width="16.25" style="154" customWidth="1"/>
    <col min="5" max="5" width="15.5" style="154" customWidth="1"/>
    <col min="6" max="16384" width="50.75" style="154"/>
  </cols>
  <sheetData>
    <row r="1" spans="1:2">
      <c r="A1" s="155" t="s">
        <v>1389</v>
      </c>
      <c r="B1" s="156"/>
    </row>
    <row r="2" ht="36.6" customHeight="1" spans="1:5">
      <c r="A2" s="157" t="s">
        <v>1390</v>
      </c>
      <c r="B2" s="157"/>
      <c r="C2" s="157"/>
      <c r="D2" s="157"/>
      <c r="E2" s="157"/>
    </row>
    <row r="3" ht="36.6" customHeight="1" spans="1:5">
      <c r="A3" s="158"/>
      <c r="B3" s="126"/>
      <c r="E3" s="126" t="s">
        <v>2</v>
      </c>
    </row>
    <row r="4" ht="26.25" customHeight="1" spans="1:5">
      <c r="A4" s="159" t="s">
        <v>1370</v>
      </c>
      <c r="B4" s="55" t="s">
        <v>4</v>
      </c>
      <c r="C4" s="55" t="s">
        <v>5</v>
      </c>
      <c r="D4" s="55" t="s">
        <v>6</v>
      </c>
      <c r="E4" s="56" t="s">
        <v>7</v>
      </c>
    </row>
    <row r="5" ht="26.25" customHeight="1" spans="1:5">
      <c r="A5" s="160" t="s">
        <v>1391</v>
      </c>
      <c r="B5" s="161">
        <f>B6</f>
        <v>80</v>
      </c>
      <c r="C5" s="161">
        <f>C6</f>
        <v>95</v>
      </c>
      <c r="D5" s="161">
        <f>D6</f>
        <v>95</v>
      </c>
      <c r="E5" s="162">
        <f>D5/C5*100</f>
        <v>100</v>
      </c>
    </row>
    <row r="6" ht="26.25" customHeight="1" spans="1:5">
      <c r="A6" s="163" t="s">
        <v>1392</v>
      </c>
      <c r="B6" s="164">
        <v>80</v>
      </c>
      <c r="C6" s="164">
        <v>95</v>
      </c>
      <c r="D6" s="164">
        <v>95</v>
      </c>
      <c r="E6" s="165">
        <f>D6/C6*100</f>
        <v>100</v>
      </c>
    </row>
    <row r="7" ht="26.25" customHeight="1" spans="1:5">
      <c r="A7" s="160" t="s">
        <v>1393</v>
      </c>
      <c r="B7" s="166"/>
      <c r="C7" s="166">
        <f>C8</f>
        <v>372</v>
      </c>
      <c r="D7" s="166">
        <f>D8</f>
        <v>372</v>
      </c>
      <c r="E7" s="162">
        <f>D7/C7*100</f>
        <v>100</v>
      </c>
    </row>
    <row r="8" ht="26.25" customHeight="1" spans="1:5">
      <c r="A8" s="167" t="s">
        <v>1394</v>
      </c>
      <c r="B8" s="164"/>
      <c r="C8" s="164">
        <v>372</v>
      </c>
      <c r="D8" s="168">
        <v>372</v>
      </c>
      <c r="E8" s="165">
        <f>D8/C8*100</f>
        <v>100</v>
      </c>
    </row>
    <row r="9" ht="26.25" customHeight="1" spans="1:5">
      <c r="A9" s="167" t="s">
        <v>1395</v>
      </c>
      <c r="B9" s="161"/>
      <c r="C9" s="169"/>
      <c r="D9" s="169"/>
      <c r="E9" s="165"/>
    </row>
    <row r="10" ht="26.25" customHeight="1" spans="1:5">
      <c r="A10" s="160" t="s">
        <v>1396</v>
      </c>
      <c r="B10" s="161">
        <f>SUM(B11:B17)</f>
        <v>91100</v>
      </c>
      <c r="C10" s="161">
        <f>SUM(C11:C17)</f>
        <v>83540</v>
      </c>
      <c r="D10" s="161">
        <f>SUM(D11:D17)</f>
        <v>83540</v>
      </c>
      <c r="E10" s="162">
        <f>D10/C10*100</f>
        <v>100</v>
      </c>
    </row>
    <row r="11" ht="26.25" customHeight="1" spans="1:5">
      <c r="A11" s="167" t="s">
        <v>1397</v>
      </c>
      <c r="B11" s="164">
        <v>85600</v>
      </c>
      <c r="C11" s="164">
        <v>69587</v>
      </c>
      <c r="D11" s="164">
        <v>69584</v>
      </c>
      <c r="E11" s="165">
        <f>D11/C11*100</f>
        <v>99.9956888499289</v>
      </c>
    </row>
    <row r="12" ht="26.25" customHeight="1" spans="1:5">
      <c r="A12" s="167" t="s">
        <v>1398</v>
      </c>
      <c r="B12" s="164">
        <v>3500</v>
      </c>
      <c r="C12" s="164">
        <v>77</v>
      </c>
      <c r="D12" s="164">
        <v>77</v>
      </c>
      <c r="E12" s="162"/>
    </row>
    <row r="13" ht="26.25" customHeight="1" spans="1:5">
      <c r="A13" s="167" t="s">
        <v>1399</v>
      </c>
      <c r="B13" s="164">
        <v>300</v>
      </c>
      <c r="C13" s="164"/>
      <c r="D13" s="164">
        <v>3</v>
      </c>
      <c r="E13" s="162"/>
    </row>
    <row r="14" ht="26.25" customHeight="1" spans="1:5">
      <c r="A14" s="167" t="s">
        <v>1400</v>
      </c>
      <c r="B14" s="164">
        <v>700</v>
      </c>
      <c r="C14" s="164">
        <v>1323</v>
      </c>
      <c r="D14" s="164">
        <v>1323</v>
      </c>
      <c r="E14" s="162"/>
    </row>
    <row r="15" ht="26.25" customHeight="1" spans="1:5">
      <c r="A15" s="167" t="s">
        <v>1401</v>
      </c>
      <c r="B15" s="164">
        <v>1000</v>
      </c>
      <c r="C15" s="164">
        <v>653</v>
      </c>
      <c r="D15" s="164">
        <v>653</v>
      </c>
      <c r="E15" s="162"/>
    </row>
    <row r="16" ht="26.25" customHeight="1" spans="1:5">
      <c r="A16" s="167" t="s">
        <v>1402</v>
      </c>
      <c r="B16" s="164"/>
      <c r="C16" s="164">
        <v>11900</v>
      </c>
      <c r="D16" s="164">
        <v>11900</v>
      </c>
      <c r="E16" s="162"/>
    </row>
    <row r="17" ht="26.25" customHeight="1" spans="1:5">
      <c r="A17" s="170" t="s">
        <v>1403</v>
      </c>
      <c r="B17" s="171"/>
      <c r="C17" s="169"/>
      <c r="D17" s="169"/>
      <c r="E17" s="162"/>
    </row>
    <row r="18" ht="26.25" customHeight="1" spans="1:5">
      <c r="A18" s="160" t="s">
        <v>1404</v>
      </c>
      <c r="B18" s="172"/>
      <c r="C18" s="173"/>
      <c r="D18" s="173"/>
      <c r="E18" s="162"/>
    </row>
    <row r="19" ht="26.25" customHeight="1" spans="1:5">
      <c r="A19" s="167" t="s">
        <v>1405</v>
      </c>
      <c r="B19" s="171"/>
      <c r="C19" s="169"/>
      <c r="D19" s="169"/>
      <c r="E19" s="165"/>
    </row>
    <row r="20" ht="26.25" customHeight="1" spans="1:5">
      <c r="A20" s="160" t="s">
        <v>1406</v>
      </c>
      <c r="B20" s="172"/>
      <c r="C20" s="173"/>
      <c r="D20" s="173"/>
      <c r="E20" s="162"/>
    </row>
    <row r="21" ht="26.25" customHeight="1" spans="1:5">
      <c r="A21" s="167" t="s">
        <v>1407</v>
      </c>
      <c r="B21" s="171"/>
      <c r="C21" s="169"/>
      <c r="D21" s="169"/>
      <c r="E21" s="162"/>
    </row>
    <row r="22" ht="26.25" customHeight="1" spans="1:5">
      <c r="A22" s="167" t="s">
        <v>1408</v>
      </c>
      <c r="B22" s="171"/>
      <c r="C22" s="169"/>
      <c r="D22" s="169"/>
      <c r="E22" s="162"/>
    </row>
    <row r="23" ht="26.25" customHeight="1" spans="1:5">
      <c r="A23" s="160" t="s">
        <v>1409</v>
      </c>
      <c r="B23" s="172"/>
      <c r="C23" s="173">
        <f>C24</f>
        <v>18</v>
      </c>
      <c r="D23" s="173">
        <f>D24</f>
        <v>18</v>
      </c>
      <c r="E23" s="162">
        <f t="shared" ref="E23:E30" si="0">D23/C23*100</f>
        <v>100</v>
      </c>
    </row>
    <row r="24" ht="26.25" customHeight="1" spans="1:5">
      <c r="A24" s="167" t="s">
        <v>1410</v>
      </c>
      <c r="B24" s="171"/>
      <c r="C24" s="169">
        <v>18</v>
      </c>
      <c r="D24" s="169">
        <v>18</v>
      </c>
      <c r="E24" s="165">
        <f t="shared" si="0"/>
        <v>100</v>
      </c>
    </row>
    <row r="25" ht="26.25" customHeight="1" spans="1:5">
      <c r="A25" s="160" t="s">
        <v>1411</v>
      </c>
      <c r="B25" s="172">
        <f>B26+B27</f>
        <v>47</v>
      </c>
      <c r="C25" s="172">
        <f>C26+C27</f>
        <v>8971</v>
      </c>
      <c r="D25" s="172">
        <f>D26+D27</f>
        <v>8941</v>
      </c>
      <c r="E25" s="162">
        <f t="shared" si="0"/>
        <v>99.6655891204994</v>
      </c>
    </row>
    <row r="26" ht="26.25" customHeight="1" spans="1:5">
      <c r="A26" s="167" t="s">
        <v>1412</v>
      </c>
      <c r="B26" s="172"/>
      <c r="C26" s="174">
        <v>8100</v>
      </c>
      <c r="D26" s="174">
        <v>8100</v>
      </c>
      <c r="E26" s="165">
        <f t="shared" si="0"/>
        <v>100</v>
      </c>
    </row>
    <row r="27" ht="26.25" customHeight="1" spans="1:5">
      <c r="A27" s="175" t="s">
        <v>1413</v>
      </c>
      <c r="B27" s="174">
        <v>47</v>
      </c>
      <c r="C27" s="174">
        <v>871</v>
      </c>
      <c r="D27" s="168">
        <v>841</v>
      </c>
      <c r="E27" s="165">
        <f t="shared" si="0"/>
        <v>96.5556831228473</v>
      </c>
    </row>
    <row r="28" ht="26.25" customHeight="1" spans="1:5">
      <c r="A28" s="160" t="s">
        <v>1414</v>
      </c>
      <c r="B28" s="174">
        <v>6900</v>
      </c>
      <c r="C28" s="174">
        <v>6856</v>
      </c>
      <c r="D28" s="174">
        <v>6856</v>
      </c>
      <c r="E28" s="162">
        <f t="shared" si="0"/>
        <v>100</v>
      </c>
    </row>
    <row r="29" s="153" customFormat="1" ht="26.25" customHeight="1" spans="1:5">
      <c r="A29" s="160" t="s">
        <v>1415</v>
      </c>
      <c r="B29" s="174"/>
      <c r="C29" s="176">
        <v>49</v>
      </c>
      <c r="D29" s="176">
        <v>49</v>
      </c>
      <c r="E29" s="162">
        <f t="shared" si="0"/>
        <v>100</v>
      </c>
    </row>
    <row r="30" ht="31" customHeight="1" spans="1:5">
      <c r="A30" s="177" t="s">
        <v>1416</v>
      </c>
      <c r="B30" s="178">
        <f>B5+B7+B10+B18+B20+B25+B28+B29+B23</f>
        <v>98127</v>
      </c>
      <c r="C30" s="178">
        <f>C5+C7+C10+C18+C20+C25+C28+C29+C23</f>
        <v>99901</v>
      </c>
      <c r="D30" s="178">
        <f>D5+D7+D10+D18+D20+D25+D28+D29+D23</f>
        <v>99871</v>
      </c>
      <c r="E30" s="162">
        <f t="shared" si="0"/>
        <v>99.9699702705679</v>
      </c>
    </row>
    <row r="31" ht="62.45" customHeight="1"/>
    <row r="32" ht="124.9" customHeight="1"/>
    <row r="33" ht="78" customHeight="1"/>
    <row r="34" ht="140.45" customHeight="1"/>
    <row r="35" ht="93.6" customHeight="1"/>
    <row r="36" ht="62.45" customHeight="1"/>
    <row r="37" ht="78" customHeight="1"/>
    <row r="38" ht="62.45" customHeight="1"/>
    <row r="39" ht="62.45" customHeight="1"/>
    <row r="40" ht="78" customHeight="1"/>
    <row r="41" ht="46.9" customHeight="1"/>
    <row r="42" ht="124.9" customHeight="1"/>
    <row r="43" ht="93.6" customHeight="1"/>
    <row r="44" ht="93.6" customHeight="1"/>
    <row r="45" ht="93.6" customHeight="1"/>
    <row r="46" ht="109.15" customHeight="1"/>
    <row r="47" ht="93.6" customHeight="1"/>
    <row r="48" ht="93.6" customHeight="1"/>
    <row r="49" ht="93.6" customHeight="1"/>
    <row r="50" ht="109.15" customHeight="1"/>
    <row r="51" ht="46.9" customHeight="1"/>
  </sheetData>
  <mergeCells count="1">
    <mergeCell ref="A2:E2"/>
  </mergeCells>
  <printOptions horizontalCentered="1"/>
  <pageMargins left="0.551181102362205" right="0.551181102362205" top="0.275590551181102" bottom="0.393700787401575" header="0.590551181102362" footer="0.15748031496063"/>
  <pageSetup paperSize="9" scale="72" firstPageNumber="126" orientation="portrait" useFirstPageNumber="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D17"/>
  <sheetViews>
    <sheetView workbookViewId="0">
      <selection activeCell="D11" sqref="D11"/>
    </sheetView>
  </sheetViews>
  <sheetFormatPr defaultColWidth="27.375" defaultRowHeight="14.25" outlineLevelCol="3"/>
  <cols>
    <col min="1" max="1" width="31.25" style="118" customWidth="1"/>
    <col min="2" max="2" width="20.625" style="119" customWidth="1"/>
    <col min="3" max="3" width="36.5" style="118" customWidth="1"/>
    <col min="4" max="4" width="21.125" style="119" customWidth="1"/>
    <col min="5" max="16384" width="27.375" style="118"/>
  </cols>
  <sheetData>
    <row r="1" s="117" customFormat="1" ht="31.15" customHeight="1" spans="1:3">
      <c r="A1" s="120" t="s">
        <v>1417</v>
      </c>
      <c r="B1" s="121"/>
      <c r="C1" s="121"/>
    </row>
    <row r="2" ht="25.5" spans="1:4">
      <c r="A2" s="122" t="s">
        <v>1418</v>
      </c>
      <c r="B2" s="122"/>
      <c r="C2" s="122"/>
      <c r="D2" s="122"/>
    </row>
    <row r="3" ht="31.9" customHeight="1" spans="1:4">
      <c r="A3" s="123"/>
      <c r="B3" s="124"/>
      <c r="C3" s="125"/>
      <c r="D3" s="126" t="s">
        <v>2</v>
      </c>
    </row>
    <row r="4" ht="32.1" customHeight="1" spans="1:4">
      <c r="A4" s="127" t="s">
        <v>1419</v>
      </c>
      <c r="B4" s="128" t="s">
        <v>6</v>
      </c>
      <c r="C4" s="127" t="s">
        <v>1420</v>
      </c>
      <c r="D4" s="128" t="s">
        <v>6</v>
      </c>
    </row>
    <row r="5" ht="32.1" customHeight="1" spans="1:4">
      <c r="A5" s="129" t="s">
        <v>1421</v>
      </c>
      <c r="B5" s="130">
        <v>105626</v>
      </c>
      <c r="C5" s="131" t="s">
        <v>1416</v>
      </c>
      <c r="D5" s="130">
        <v>99871</v>
      </c>
    </row>
    <row r="6" ht="32.1" customHeight="1" spans="1:4">
      <c r="A6" s="132" t="s">
        <v>1182</v>
      </c>
      <c r="B6" s="133">
        <f>B7+B8+B9+B10+B12</f>
        <v>45555</v>
      </c>
      <c r="C6" s="134" t="s">
        <v>1183</v>
      </c>
      <c r="D6" s="133">
        <f>D8+D9+D10</f>
        <v>51280</v>
      </c>
    </row>
    <row r="7" ht="32.1" customHeight="1" spans="1:4">
      <c r="A7" s="135" t="s">
        <v>1223</v>
      </c>
      <c r="B7" s="133">
        <v>1228</v>
      </c>
      <c r="C7" s="136" t="s">
        <v>1422</v>
      </c>
      <c r="D7" s="133"/>
    </row>
    <row r="8" ht="32.1" customHeight="1" spans="1:4">
      <c r="A8" s="135" t="s">
        <v>1423</v>
      </c>
      <c r="B8" s="137"/>
      <c r="C8" s="136" t="s">
        <v>1424</v>
      </c>
      <c r="D8" s="138"/>
    </row>
    <row r="9" ht="32.1" customHeight="1" spans="1:4">
      <c r="A9" s="139" t="s">
        <v>1425</v>
      </c>
      <c r="B9" s="138"/>
      <c r="C9" s="136" t="s">
        <v>1426</v>
      </c>
      <c r="D9" s="133">
        <v>15000</v>
      </c>
    </row>
    <row r="10" ht="32.1" customHeight="1" spans="1:4">
      <c r="A10" s="132" t="s">
        <v>1427</v>
      </c>
      <c r="B10" s="133">
        <f>B11</f>
        <v>44200</v>
      </c>
      <c r="C10" s="134" t="s">
        <v>1428</v>
      </c>
      <c r="D10" s="133">
        <f>D11</f>
        <v>36280</v>
      </c>
    </row>
    <row r="11" ht="32.1" customHeight="1" spans="1:4">
      <c r="A11" s="140" t="s">
        <v>1429</v>
      </c>
      <c r="B11" s="141">
        <v>44200</v>
      </c>
      <c r="C11" s="142" t="s">
        <v>1430</v>
      </c>
      <c r="D11" s="143">
        <v>36280</v>
      </c>
    </row>
    <row r="12" ht="32.1" customHeight="1" spans="1:4">
      <c r="A12" s="132" t="s">
        <v>1431</v>
      </c>
      <c r="B12" s="133">
        <v>127</v>
      </c>
      <c r="C12" s="142"/>
      <c r="D12" s="138"/>
    </row>
    <row r="13" ht="32.1" customHeight="1" spans="1:4">
      <c r="A13" s="144" t="s">
        <v>1432</v>
      </c>
      <c r="B13" s="133">
        <f>B5+B6</f>
        <v>151181</v>
      </c>
      <c r="C13" s="145" t="s">
        <v>1433</v>
      </c>
      <c r="D13" s="133">
        <f>D5+D6</f>
        <v>151151</v>
      </c>
    </row>
    <row r="14" ht="32.1" customHeight="1" spans="1:4">
      <c r="A14" s="144"/>
      <c r="B14" s="146"/>
      <c r="C14" s="145"/>
      <c r="D14" s="133"/>
    </row>
    <row r="15" ht="32.1" customHeight="1" spans="1:4">
      <c r="A15" s="147"/>
      <c r="B15" s="148"/>
      <c r="C15" s="149" t="s">
        <v>1217</v>
      </c>
      <c r="D15" s="150">
        <f>B13-D13</f>
        <v>30</v>
      </c>
    </row>
    <row r="16" ht="32.1" customHeight="1" spans="1:4">
      <c r="A16" s="147"/>
      <c r="B16" s="148"/>
      <c r="C16" s="149" t="s">
        <v>1218</v>
      </c>
      <c r="D16" s="150"/>
    </row>
    <row r="17" ht="32.1" customHeight="1" spans="1:4">
      <c r="A17" s="147"/>
      <c r="B17" s="151"/>
      <c r="C17" s="149" t="s">
        <v>1219</v>
      </c>
      <c r="D17" s="152">
        <f>D15-D16</f>
        <v>30</v>
      </c>
    </row>
  </sheetData>
  <mergeCells count="1">
    <mergeCell ref="A2:D2"/>
  </mergeCells>
  <printOptions horizontalCentered="1"/>
  <pageMargins left="0.551181102362205" right="0.551181102362205" top="0.275590551181102" bottom="0.393700787401575" header="0.590551181102362" footer="0.15748031496063"/>
  <pageSetup paperSize="9" scale="85" firstPageNumber="126" orientation="portrait" useFirstPageNumber="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B25"/>
  <sheetViews>
    <sheetView topLeftCell="A13" workbookViewId="0">
      <selection activeCell="B6" sqref="B6"/>
    </sheetView>
  </sheetViews>
  <sheetFormatPr defaultColWidth="39.25" defaultRowHeight="14.25" outlineLevelCol="1"/>
  <cols>
    <col min="1" max="1" width="59" style="104" customWidth="1"/>
    <col min="2" max="2" width="42" style="104" customWidth="1"/>
    <col min="3" max="16384" width="39.25" style="104"/>
  </cols>
  <sheetData>
    <row r="1" ht="24.6" customHeight="1" spans="1:1">
      <c r="A1" s="105" t="s">
        <v>1434</v>
      </c>
    </row>
    <row r="2" ht="39.6" customHeight="1" spans="1:2">
      <c r="A2" s="106" t="s">
        <v>1435</v>
      </c>
      <c r="B2" s="106"/>
    </row>
    <row r="3" spans="1:2">
      <c r="A3" s="107"/>
      <c r="B3" s="108" t="s">
        <v>2</v>
      </c>
    </row>
    <row r="4" ht="36.6" customHeight="1" spans="1:2">
      <c r="A4" s="109" t="s">
        <v>1222</v>
      </c>
      <c r="B4" s="109" t="s">
        <v>6</v>
      </c>
    </row>
    <row r="5" ht="36.6" customHeight="1" spans="1:2">
      <c r="A5" s="110" t="s">
        <v>1223</v>
      </c>
      <c r="B5" s="111">
        <f>SUM(B6:B25)</f>
        <v>1228</v>
      </c>
    </row>
    <row r="6" ht="36.6" customHeight="1" spans="1:2">
      <c r="A6" s="112" t="s">
        <v>1436</v>
      </c>
      <c r="B6" s="113">
        <v>15</v>
      </c>
    </row>
    <row r="7" ht="36.6" customHeight="1" spans="1:2">
      <c r="A7" s="112" t="s">
        <v>1437</v>
      </c>
      <c r="B7" s="114">
        <v>372</v>
      </c>
    </row>
    <row r="8" ht="36.6" customHeight="1" spans="1:2">
      <c r="A8" s="112" t="s">
        <v>1438</v>
      </c>
      <c r="B8" s="114"/>
    </row>
    <row r="9" ht="36.6" customHeight="1" spans="1:2">
      <c r="A9" s="112" t="s">
        <v>1439</v>
      </c>
      <c r="B9" s="113"/>
    </row>
    <row r="10" ht="36.6" customHeight="1" spans="1:2">
      <c r="A10" s="112" t="s">
        <v>1440</v>
      </c>
      <c r="B10" s="113"/>
    </row>
    <row r="11" ht="36.6" customHeight="1" spans="1:2">
      <c r="A11" s="112" t="s">
        <v>1441</v>
      </c>
      <c r="B11" s="113"/>
    </row>
    <row r="12" ht="36.6" customHeight="1" spans="1:2">
      <c r="A12" s="112" t="s">
        <v>1442</v>
      </c>
      <c r="B12" s="113"/>
    </row>
    <row r="13" ht="36.6" customHeight="1" spans="1:2">
      <c r="A13" s="115" t="s">
        <v>1443</v>
      </c>
      <c r="B13" s="114"/>
    </row>
    <row r="14" ht="36.6" customHeight="1" spans="1:2">
      <c r="A14" s="115" t="s">
        <v>1444</v>
      </c>
      <c r="B14" s="114"/>
    </row>
    <row r="15" ht="36.6" customHeight="1" spans="1:2">
      <c r="A15" s="115" t="s">
        <v>1445</v>
      </c>
      <c r="B15" s="116"/>
    </row>
    <row r="16" ht="36.6" customHeight="1" spans="1:2">
      <c r="A16" s="115" t="s">
        <v>1446</v>
      </c>
      <c r="B16" s="114"/>
    </row>
    <row r="17" ht="36.6" customHeight="1" spans="1:2">
      <c r="A17" s="115" t="s">
        <v>1447</v>
      </c>
      <c r="B17" s="114"/>
    </row>
    <row r="18" ht="36.6" customHeight="1" spans="1:2">
      <c r="A18" s="115" t="s">
        <v>1448</v>
      </c>
      <c r="B18" s="113"/>
    </row>
    <row r="19" ht="36.6" customHeight="1" spans="1:2">
      <c r="A19" s="115" t="s">
        <v>1449</v>
      </c>
      <c r="B19" s="114"/>
    </row>
    <row r="20" ht="36.6" customHeight="1" spans="1:2">
      <c r="A20" s="115" t="s">
        <v>1450</v>
      </c>
      <c r="B20" s="113"/>
    </row>
    <row r="21" ht="36.6" customHeight="1" spans="1:2">
      <c r="A21" s="112" t="s">
        <v>1451</v>
      </c>
      <c r="B21" s="113">
        <v>18</v>
      </c>
    </row>
    <row r="22" ht="36.6" customHeight="1" spans="1:2">
      <c r="A22" s="112" t="s">
        <v>1452</v>
      </c>
      <c r="B22" s="113"/>
    </row>
    <row r="23" ht="36.6" customHeight="1" spans="1:2">
      <c r="A23" s="112" t="s">
        <v>1453</v>
      </c>
      <c r="B23" s="114"/>
    </row>
    <row r="24" ht="36.6" customHeight="1" spans="1:2">
      <c r="A24" s="112" t="s">
        <v>1454</v>
      </c>
      <c r="B24" s="114"/>
    </row>
    <row r="25" ht="36.6" customHeight="1" spans="1:2">
      <c r="A25" s="112" t="s">
        <v>1455</v>
      </c>
      <c r="B25" s="114">
        <v>823</v>
      </c>
    </row>
  </sheetData>
  <mergeCells count="1">
    <mergeCell ref="A2:B2"/>
  </mergeCells>
  <printOptions horizontalCentered="1"/>
  <pageMargins left="0.551181102362205" right="0.551181102362205" top="0.275590551181102" bottom="0.393700787401575" header="0.590551181102362" footer="0.15748031496063"/>
  <pageSetup paperSize="9" scale="92" firstPageNumber="126" orientation="portrait" useFirstPageNumber="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B14"/>
  <sheetViews>
    <sheetView workbookViewId="0">
      <selection activeCell="B5" sqref="B5:B9"/>
    </sheetView>
  </sheetViews>
  <sheetFormatPr defaultColWidth="48.375" defaultRowHeight="13.5" outlineLevelCol="1"/>
  <cols>
    <col min="1" max="1" width="48.25" style="2" customWidth="1"/>
    <col min="2" max="2" width="39.25" style="2" customWidth="1"/>
    <col min="3" max="16384" width="48.375" style="2"/>
  </cols>
  <sheetData>
    <row r="1" ht="34.9" customHeight="1" spans="1:2">
      <c r="A1" s="89" t="s">
        <v>1456</v>
      </c>
      <c r="B1" s="1"/>
    </row>
    <row r="2" ht="52.9" customHeight="1" spans="1:2">
      <c r="A2" s="90" t="s">
        <v>1457</v>
      </c>
      <c r="B2" s="90"/>
    </row>
    <row r="3" ht="31.15" customHeight="1" spans="1:2">
      <c r="A3" s="91"/>
      <c r="B3" s="92" t="s">
        <v>2</v>
      </c>
    </row>
    <row r="4" ht="50.1" customHeight="1" spans="1:2">
      <c r="A4" s="93" t="s">
        <v>1353</v>
      </c>
      <c r="B4" s="93" t="s">
        <v>1354</v>
      </c>
    </row>
    <row r="5" ht="50.1" customHeight="1" spans="1:2">
      <c r="A5" s="94" t="s">
        <v>1458</v>
      </c>
      <c r="B5" s="95">
        <v>209156</v>
      </c>
    </row>
    <row r="6" ht="50.1" customHeight="1" spans="1:2">
      <c r="A6" s="94" t="s">
        <v>1459</v>
      </c>
      <c r="B6" s="95">
        <v>44200</v>
      </c>
    </row>
    <row r="7" ht="50.1" customHeight="1" spans="1:2">
      <c r="A7" s="94" t="s">
        <v>1460</v>
      </c>
      <c r="B7" s="95">
        <v>36280</v>
      </c>
    </row>
    <row r="8" ht="50.1" customHeight="1" spans="1:2">
      <c r="A8" s="96" t="s">
        <v>1461</v>
      </c>
      <c r="B8" s="97">
        <v>36280</v>
      </c>
    </row>
    <row r="9" ht="50.1" customHeight="1" spans="1:2">
      <c r="A9" s="94" t="s">
        <v>1462</v>
      </c>
      <c r="B9" s="98">
        <f>B5+B6-B7</f>
        <v>217076</v>
      </c>
    </row>
    <row r="10" ht="50.1" customHeight="1" spans="1:2">
      <c r="A10" s="99" t="s">
        <v>1360</v>
      </c>
      <c r="B10" s="100"/>
    </row>
    <row r="11" ht="14.25" spans="1:2">
      <c r="A11" s="101"/>
      <c r="B11" s="102"/>
    </row>
    <row r="12" ht="14.25" spans="1:2">
      <c r="A12" s="103"/>
      <c r="B12" s="102"/>
    </row>
    <row r="13" spans="1:2">
      <c r="A13" s="1"/>
      <c r="B13" s="1"/>
    </row>
    <row r="14" spans="1:2">
      <c r="A14" s="1"/>
      <c r="B14" s="1"/>
    </row>
  </sheetData>
  <mergeCells count="1">
    <mergeCell ref="A2:B2"/>
  </mergeCells>
  <printOptions horizontalCentered="1"/>
  <pageMargins left="0.551181102362205" right="0.551181102362205" top="0.275590551181102" bottom="0.393700787401575" header="0.590551181102362" footer="0.15748031496063"/>
  <pageSetup paperSize="9" scale="96" firstPageNumber="126" orientation="portrait" useFirstPageNumber="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B18"/>
  <sheetViews>
    <sheetView workbookViewId="0">
      <selection activeCell="B5" sqref="B5:B18"/>
    </sheetView>
  </sheetViews>
  <sheetFormatPr defaultColWidth="47.625" defaultRowHeight="13.5" outlineLevelCol="1"/>
  <cols>
    <col min="1" max="1" width="47.625" style="1"/>
    <col min="2" max="2" width="42.5" style="1" customWidth="1"/>
    <col min="3" max="16384" width="47.625" style="2"/>
  </cols>
  <sheetData>
    <row r="1" ht="28.9" customHeight="1" spans="1:1">
      <c r="A1" s="3" t="s">
        <v>1463</v>
      </c>
    </row>
    <row r="2" ht="22.5" spans="1:2">
      <c r="A2" s="4" t="s">
        <v>1464</v>
      </c>
      <c r="B2" s="4"/>
    </row>
    <row r="3" ht="31.9" customHeight="1" spans="1:2">
      <c r="A3" s="5" t="s">
        <v>1363</v>
      </c>
      <c r="B3" s="6" t="s">
        <v>2</v>
      </c>
    </row>
    <row r="4" ht="29.45" customHeight="1" spans="1:2">
      <c r="A4" s="7" t="s">
        <v>1364</v>
      </c>
      <c r="B4" s="7" t="s">
        <v>1365</v>
      </c>
    </row>
    <row r="5" ht="30.6" customHeight="1" spans="1:2">
      <c r="A5" s="8" t="s">
        <v>1366</v>
      </c>
      <c r="B5" s="9">
        <v>241356</v>
      </c>
    </row>
    <row r="6" ht="30.6" customHeight="1" spans="1:2">
      <c r="A6" s="8"/>
      <c r="B6" s="10"/>
    </row>
    <row r="7" ht="30.6" customHeight="1" spans="1:2">
      <c r="A7" s="8"/>
      <c r="B7" s="10"/>
    </row>
    <row r="8" ht="30.6" customHeight="1" spans="1:2">
      <c r="A8" s="8"/>
      <c r="B8" s="10"/>
    </row>
    <row r="9" ht="30.6" customHeight="1" spans="1:2">
      <c r="A9" s="8"/>
      <c r="B9" s="10"/>
    </row>
    <row r="10" ht="30.6" customHeight="1" spans="1:2">
      <c r="A10" s="8"/>
      <c r="B10" s="10"/>
    </row>
    <row r="11" ht="30.6" customHeight="1" spans="1:2">
      <c r="A11" s="8"/>
      <c r="B11" s="10"/>
    </row>
    <row r="12" ht="30.6" customHeight="1" spans="1:2">
      <c r="A12" s="8"/>
      <c r="B12" s="10"/>
    </row>
    <row r="13" ht="30.6" customHeight="1" spans="1:2">
      <c r="A13" s="8"/>
      <c r="B13" s="10"/>
    </row>
    <row r="14" ht="30.6" customHeight="1" spans="1:2">
      <c r="A14" s="8"/>
      <c r="B14" s="10"/>
    </row>
    <row r="15" ht="30.6" customHeight="1" spans="1:2">
      <c r="A15" s="8"/>
      <c r="B15" s="10"/>
    </row>
    <row r="16" ht="30.6" customHeight="1" spans="1:2">
      <c r="A16" s="8"/>
      <c r="B16" s="10"/>
    </row>
    <row r="17" ht="30.6" customHeight="1" spans="1:2">
      <c r="A17" s="8"/>
      <c r="B17" s="10"/>
    </row>
    <row r="18" ht="30.6" customHeight="1" spans="1:2">
      <c r="A18" s="11" t="s">
        <v>1280</v>
      </c>
      <c r="B18" s="12">
        <f>B5</f>
        <v>241356</v>
      </c>
    </row>
  </sheetData>
  <mergeCells count="1">
    <mergeCell ref="A2:B2"/>
  </mergeCells>
  <printOptions horizontalCentered="1"/>
  <pageMargins left="0.551181102362205" right="0.551181102362205" top="0.275590551181102" bottom="0.393700787401575" header="0.590551181102362" footer="0.15748031496063"/>
  <pageSetup paperSize="9" firstPageNumber="126" orientation="portrait" useFirstPageNumber="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E23"/>
  <sheetViews>
    <sheetView topLeftCell="A13" workbookViewId="0">
      <selection activeCell="B5" sqref="B5:E13"/>
    </sheetView>
  </sheetViews>
  <sheetFormatPr defaultColWidth="28.5" defaultRowHeight="14.25" outlineLevelCol="4"/>
  <cols>
    <col min="1" max="1" width="52.25" style="48" customWidth="1"/>
    <col min="2" max="5" width="16.5" style="48" customWidth="1"/>
    <col min="6" max="16384" width="28.5" style="48"/>
  </cols>
  <sheetData>
    <row r="1" ht="27" customHeight="1" spans="1:1">
      <c r="A1" s="50" t="s">
        <v>1465</v>
      </c>
    </row>
    <row r="2" ht="25.5" spans="1:5">
      <c r="A2" s="51" t="s">
        <v>1466</v>
      </c>
      <c r="B2" s="51"/>
      <c r="C2" s="51"/>
      <c r="D2" s="51"/>
      <c r="E2" s="51"/>
    </row>
    <row r="3" ht="31.15" customHeight="1" spans="1:5">
      <c r="A3" s="75"/>
      <c r="B3" s="76"/>
      <c r="E3" s="76" t="s">
        <v>2</v>
      </c>
    </row>
    <row r="4" ht="33.75" customHeight="1" spans="1:5">
      <c r="A4" s="77" t="s">
        <v>1467</v>
      </c>
      <c r="B4" s="55" t="s">
        <v>4</v>
      </c>
      <c r="C4" s="55" t="s">
        <v>5</v>
      </c>
      <c r="D4" s="55" t="s">
        <v>6</v>
      </c>
      <c r="E4" s="56" t="s">
        <v>7</v>
      </c>
    </row>
    <row r="5" ht="33.75" customHeight="1" spans="1:5">
      <c r="A5" s="78" t="s">
        <v>1468</v>
      </c>
      <c r="B5" s="79">
        <f>SUM(B6:B13)</f>
        <v>300</v>
      </c>
      <c r="C5" s="79">
        <f>SUM(C6:C13)</f>
        <v>300</v>
      </c>
      <c r="D5" s="79">
        <f>SUM(D6:D13)</f>
        <v>184</v>
      </c>
      <c r="E5" s="80">
        <f>D5/C5*100</f>
        <v>61.3333333333333</v>
      </c>
    </row>
    <row r="6" s="47" customFormat="1" ht="33.75" customHeight="1" spans="1:5">
      <c r="A6" s="81" t="s">
        <v>1469</v>
      </c>
      <c r="B6" s="82"/>
      <c r="C6" s="83"/>
      <c r="D6" s="83"/>
      <c r="E6" s="80"/>
    </row>
    <row r="7" ht="33.75" customHeight="1" spans="1:5">
      <c r="A7" s="81" t="s">
        <v>1470</v>
      </c>
      <c r="B7" s="82"/>
      <c r="C7" s="67"/>
      <c r="D7" s="67"/>
      <c r="E7" s="84"/>
    </row>
    <row r="8" ht="33.75" customHeight="1" spans="1:5">
      <c r="A8" s="81" t="s">
        <v>1471</v>
      </c>
      <c r="B8" s="82"/>
      <c r="C8" s="67"/>
      <c r="D8" s="67"/>
      <c r="E8" s="84"/>
    </row>
    <row r="9" ht="33.75" customHeight="1" spans="1:5">
      <c r="A9" s="81" t="s">
        <v>1472</v>
      </c>
      <c r="B9" s="82"/>
      <c r="C9" s="67"/>
      <c r="D9" s="67"/>
      <c r="E9" s="84"/>
    </row>
    <row r="10" ht="33.75" customHeight="1" spans="1:5">
      <c r="A10" s="81" t="s">
        <v>1473</v>
      </c>
      <c r="B10" s="82"/>
      <c r="C10" s="67"/>
      <c r="D10" s="67"/>
      <c r="E10" s="84"/>
    </row>
    <row r="11" ht="33.75" customHeight="1" spans="1:5">
      <c r="A11" s="81" t="s">
        <v>1474</v>
      </c>
      <c r="B11" s="82"/>
      <c r="C11" s="67"/>
      <c r="D11" s="67"/>
      <c r="E11" s="84"/>
    </row>
    <row r="12" ht="33.75" customHeight="1" spans="1:5">
      <c r="A12" s="85" t="s">
        <v>1475</v>
      </c>
      <c r="B12" s="82"/>
      <c r="C12" s="67"/>
      <c r="D12" s="67"/>
      <c r="E12" s="84"/>
    </row>
    <row r="13" ht="33.75" customHeight="1" spans="1:5">
      <c r="A13" s="81" t="s">
        <v>1476</v>
      </c>
      <c r="B13" s="82">
        <v>300</v>
      </c>
      <c r="C13" s="67">
        <v>300</v>
      </c>
      <c r="D13" s="67">
        <v>184</v>
      </c>
      <c r="E13" s="84">
        <f t="shared" ref="E13:E16" si="0">D13/C13*100</f>
        <v>61.3333333333333</v>
      </c>
    </row>
    <row r="14" ht="33.75" customHeight="1" spans="1:5">
      <c r="A14" s="78" t="s">
        <v>1477</v>
      </c>
      <c r="B14" s="79">
        <f>SUM(B15:B17)</f>
        <v>200</v>
      </c>
      <c r="C14" s="79">
        <f>SUM(C15:C17)</f>
        <v>200</v>
      </c>
      <c r="D14" s="79">
        <f>SUM(D15:D17)</f>
        <v>123</v>
      </c>
      <c r="E14" s="80">
        <f t="shared" si="0"/>
        <v>61.5</v>
      </c>
    </row>
    <row r="15" ht="33.75" customHeight="1" spans="1:5">
      <c r="A15" s="81" t="s">
        <v>1478</v>
      </c>
      <c r="B15" s="82"/>
      <c r="C15" s="67"/>
      <c r="D15" s="67"/>
      <c r="E15" s="84"/>
    </row>
    <row r="16" ht="33.75" customHeight="1" spans="1:5">
      <c r="A16" s="81" t="s">
        <v>1479</v>
      </c>
      <c r="B16" s="82">
        <v>200</v>
      </c>
      <c r="C16" s="82">
        <v>200</v>
      </c>
      <c r="D16" s="82">
        <v>123</v>
      </c>
      <c r="E16" s="84">
        <f t="shared" si="0"/>
        <v>61.5</v>
      </c>
    </row>
    <row r="17" ht="33.75" customHeight="1" spans="1:5">
      <c r="A17" s="81" t="s">
        <v>1480</v>
      </c>
      <c r="B17" s="82"/>
      <c r="C17" s="67"/>
      <c r="D17" s="67"/>
      <c r="E17" s="84"/>
    </row>
    <row r="18" ht="33.75" customHeight="1" spans="1:5">
      <c r="A18" s="78" t="s">
        <v>1481</v>
      </c>
      <c r="B18" s="79"/>
      <c r="C18" s="86"/>
      <c r="D18" s="86"/>
      <c r="E18" s="80"/>
    </row>
    <row r="19" ht="33.75" customHeight="1" spans="1:5">
      <c r="A19" s="81"/>
      <c r="B19" s="82"/>
      <c r="C19" s="67"/>
      <c r="D19" s="67"/>
      <c r="E19" s="84"/>
    </row>
    <row r="20" ht="33.75" customHeight="1" spans="1:5">
      <c r="A20" s="87"/>
      <c r="B20" s="82"/>
      <c r="C20" s="67"/>
      <c r="D20" s="67"/>
      <c r="E20" s="84"/>
    </row>
    <row r="21" ht="33.75" customHeight="1" spans="1:5">
      <c r="A21" s="88" t="s">
        <v>1482</v>
      </c>
      <c r="B21" s="79">
        <f>B5+B14+B18</f>
        <v>500</v>
      </c>
      <c r="C21" s="79">
        <f t="shared" ref="C21:D21" si="1">C5+C14+C18</f>
        <v>500</v>
      </c>
      <c r="D21" s="79">
        <f t="shared" si="1"/>
        <v>307</v>
      </c>
      <c r="E21" s="80">
        <f>D21/C21*100</f>
        <v>61.4</v>
      </c>
    </row>
    <row r="22" ht="33.75" customHeight="1" spans="1:5">
      <c r="A22" s="88" t="s">
        <v>1483</v>
      </c>
      <c r="B22" s="79"/>
      <c r="C22" s="67"/>
      <c r="D22" s="67"/>
      <c r="E22" s="80"/>
    </row>
    <row r="23" ht="33.75" customHeight="1" spans="1:5">
      <c r="A23" s="88" t="s">
        <v>1484</v>
      </c>
      <c r="B23" s="79"/>
      <c r="C23" s="67"/>
      <c r="D23" s="67"/>
      <c r="E23" s="80"/>
    </row>
  </sheetData>
  <mergeCells count="1">
    <mergeCell ref="A2:E2"/>
  </mergeCells>
  <printOptions horizontalCentered="1"/>
  <pageMargins left="0.551181102362205" right="0.551181102362205" top="0.275590551181102" bottom="0.393700787401575" header="0.590551181102362" footer="0.15748031496063"/>
  <pageSetup paperSize="9" scale="57" firstPageNumber="126" orientation="portrait" useFirstPageNumber="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E52"/>
  <sheetViews>
    <sheetView topLeftCell="A10" workbookViewId="0">
      <selection activeCell="A36" sqref="A36"/>
    </sheetView>
  </sheetViews>
  <sheetFormatPr defaultColWidth="23.25" defaultRowHeight="14.25" outlineLevelCol="4"/>
  <cols>
    <col min="1" max="1" width="55.625" style="49" customWidth="1"/>
    <col min="2" max="5" width="18.625" style="49" customWidth="1"/>
    <col min="6" max="16384" width="23.25" style="49"/>
  </cols>
  <sheetData>
    <row r="1" ht="22.15" customHeight="1" spans="1:1">
      <c r="A1" s="50" t="s">
        <v>1485</v>
      </c>
    </row>
    <row r="2" ht="30.6" customHeight="1" spans="1:5">
      <c r="A2" s="51" t="s">
        <v>1486</v>
      </c>
      <c r="B2" s="51"/>
      <c r="C2" s="51"/>
      <c r="D2" s="51"/>
      <c r="E2" s="51"/>
    </row>
    <row r="3" ht="34.15" customHeight="1" spans="1:5">
      <c r="A3" s="52"/>
      <c r="B3" s="53"/>
      <c r="E3" s="53" t="s">
        <v>2</v>
      </c>
    </row>
    <row r="4" ht="33.75" customHeight="1" spans="1:5">
      <c r="A4" s="54" t="s">
        <v>1487</v>
      </c>
      <c r="B4" s="55" t="s">
        <v>4</v>
      </c>
      <c r="C4" s="55" t="s">
        <v>5</v>
      </c>
      <c r="D4" s="55" t="s">
        <v>6</v>
      </c>
      <c r="E4" s="56" t="s">
        <v>7</v>
      </c>
    </row>
    <row r="5" s="46" customFormat="1" ht="33.75" customHeight="1" spans="1:5">
      <c r="A5" s="57" t="s">
        <v>1488</v>
      </c>
      <c r="B5" s="58"/>
      <c r="C5" s="59"/>
      <c r="D5" s="59"/>
      <c r="E5" s="59"/>
    </row>
    <row r="6" s="46" customFormat="1" ht="33.75" customHeight="1" spans="1:5">
      <c r="A6" s="60" t="s">
        <v>1489</v>
      </c>
      <c r="B6" s="61"/>
      <c r="C6" s="59"/>
      <c r="D6" s="59"/>
      <c r="E6" s="59"/>
    </row>
    <row r="7" s="46" customFormat="1" ht="33.75" customHeight="1" spans="1:5">
      <c r="A7" s="60" t="s">
        <v>1490</v>
      </c>
      <c r="B7" s="61"/>
      <c r="C7" s="59"/>
      <c r="D7" s="59"/>
      <c r="E7" s="59"/>
    </row>
    <row r="8" s="46" customFormat="1" ht="33.75" customHeight="1" spans="1:5">
      <c r="A8" s="62" t="s">
        <v>1491</v>
      </c>
      <c r="B8" s="61"/>
      <c r="C8" s="59"/>
      <c r="D8" s="59"/>
      <c r="E8" s="59"/>
    </row>
    <row r="9" s="46" customFormat="1" ht="33.75" customHeight="1" spans="1:5">
      <c r="A9" s="60" t="s">
        <v>1492</v>
      </c>
      <c r="B9" s="61">
        <v>500</v>
      </c>
      <c r="C9" s="63"/>
      <c r="D9" s="59"/>
      <c r="E9" s="59"/>
    </row>
    <row r="10" s="46" customFormat="1" ht="33.75" customHeight="1" spans="1:5">
      <c r="A10" s="60" t="s">
        <v>1493</v>
      </c>
      <c r="B10" s="61"/>
      <c r="C10" s="59"/>
      <c r="D10" s="59"/>
      <c r="E10" s="59"/>
    </row>
    <row r="11" s="47" customFormat="1" ht="33.75" customHeight="1" spans="1:5">
      <c r="A11" s="60" t="s">
        <v>1494</v>
      </c>
      <c r="B11" s="61"/>
      <c r="C11" s="64"/>
      <c r="D11" s="64"/>
      <c r="E11" s="64"/>
    </row>
    <row r="12" s="48" customFormat="1" ht="33.75" customHeight="1" spans="1:5">
      <c r="A12" s="60" t="s">
        <v>1495</v>
      </c>
      <c r="B12" s="61"/>
      <c r="C12" s="65"/>
      <c r="D12" s="65"/>
      <c r="E12" s="65"/>
    </row>
    <row r="13" s="47" customFormat="1" ht="33.75" customHeight="1" spans="1:5">
      <c r="A13" s="57" t="s">
        <v>1496</v>
      </c>
      <c r="B13" s="58"/>
      <c r="C13" s="66">
        <f>C14+C16</f>
        <v>500</v>
      </c>
      <c r="D13" s="66">
        <f>D14+D16</f>
        <v>500</v>
      </c>
      <c r="E13" s="66">
        <f t="shared" ref="E13:E17" si="0">D13/C13*100</f>
        <v>100</v>
      </c>
    </row>
    <row r="14" s="47" customFormat="1" ht="33.75" customHeight="1" spans="1:5">
      <c r="A14" s="60" t="s">
        <v>1497</v>
      </c>
      <c r="B14" s="61"/>
      <c r="C14" s="64"/>
      <c r="D14" s="64"/>
      <c r="E14" s="64"/>
    </row>
    <row r="15" s="47" customFormat="1" ht="33.75" customHeight="1" spans="1:5">
      <c r="A15" s="60" t="s">
        <v>1498</v>
      </c>
      <c r="B15" s="61"/>
      <c r="C15" s="64"/>
      <c r="D15" s="64"/>
      <c r="E15" s="64"/>
    </row>
    <row r="16" s="48" customFormat="1" ht="33.75" customHeight="1" spans="1:5">
      <c r="A16" s="60" t="s">
        <v>1499</v>
      </c>
      <c r="B16" s="61"/>
      <c r="C16" s="67">
        <f>C17</f>
        <v>500</v>
      </c>
      <c r="D16" s="67">
        <f>D17</f>
        <v>500</v>
      </c>
      <c r="E16" s="65">
        <f t="shared" si="0"/>
        <v>100</v>
      </c>
    </row>
    <row r="17" s="47" customFormat="1" ht="33.75" customHeight="1" spans="1:5">
      <c r="A17" s="60" t="s">
        <v>1500</v>
      </c>
      <c r="B17" s="61"/>
      <c r="C17" s="67">
        <v>500</v>
      </c>
      <c r="D17" s="67">
        <v>500</v>
      </c>
      <c r="E17" s="65">
        <f t="shared" si="0"/>
        <v>100</v>
      </c>
    </row>
    <row r="18" s="47" customFormat="1" ht="33.75" customHeight="1" spans="1:5">
      <c r="A18" s="60"/>
      <c r="B18" s="61"/>
      <c r="C18" s="64"/>
      <c r="D18" s="64"/>
      <c r="E18" s="64"/>
    </row>
    <row r="19" s="47" customFormat="1" ht="33.75" customHeight="1" spans="1:5">
      <c r="A19" s="68" t="s">
        <v>1501</v>
      </c>
      <c r="B19" s="58"/>
      <c r="C19" s="64"/>
      <c r="D19" s="64"/>
      <c r="E19" s="64"/>
    </row>
    <row r="20" s="47" customFormat="1" ht="33.75" customHeight="1" spans="1:5">
      <c r="A20" s="68" t="s">
        <v>1502</v>
      </c>
      <c r="B20" s="58"/>
      <c r="C20" s="64"/>
      <c r="D20" s="64"/>
      <c r="E20" s="64"/>
    </row>
    <row r="21" s="47" customFormat="1" spans="1:2">
      <c r="A21" s="48"/>
      <c r="B21" s="69"/>
    </row>
    <row r="22" s="47" customFormat="1" spans="1:2">
      <c r="A22" s="48"/>
      <c r="B22" s="69"/>
    </row>
    <row r="23" s="47" customFormat="1" spans="1:2">
      <c r="A23" s="48"/>
      <c r="B23" s="69"/>
    </row>
    <row r="24" s="47" customFormat="1" spans="1:2">
      <c r="A24" s="48"/>
      <c r="B24" s="69"/>
    </row>
    <row r="25" s="47" customFormat="1" spans="1:2">
      <c r="A25" s="48"/>
      <c r="B25" s="69"/>
    </row>
    <row r="26" s="47" customFormat="1" spans="1:2">
      <c r="A26" s="48"/>
      <c r="B26" s="69"/>
    </row>
    <row r="27" s="48" customFormat="1" spans="2:2">
      <c r="B27" s="70"/>
    </row>
    <row r="28" s="47" customFormat="1" spans="1:2">
      <c r="A28" s="48"/>
      <c r="B28" s="70"/>
    </row>
    <row r="29" s="47" customFormat="1" spans="1:2">
      <c r="A29" s="48"/>
      <c r="B29" s="70"/>
    </row>
    <row r="30" s="48" customFormat="1" spans="2:2">
      <c r="B30" s="70"/>
    </row>
    <row r="31" s="47" customFormat="1" spans="1:2">
      <c r="A31" s="48"/>
      <c r="B31" s="70"/>
    </row>
    <row r="32" s="47" customFormat="1" spans="1:2">
      <c r="A32" s="48"/>
      <c r="B32" s="70"/>
    </row>
    <row r="33" s="47" customFormat="1" spans="1:2">
      <c r="A33" s="48"/>
      <c r="B33" s="70"/>
    </row>
    <row r="34" s="48" customFormat="1" spans="2:2">
      <c r="B34" s="69"/>
    </row>
    <row r="35" s="47" customFormat="1" spans="1:2">
      <c r="A35" s="48"/>
      <c r="B35" s="69"/>
    </row>
    <row r="36" s="47" customFormat="1" spans="1:2">
      <c r="A36" s="48"/>
      <c r="B36" s="69"/>
    </row>
    <row r="37" s="48" customFormat="1" ht="15" spans="1:2">
      <c r="A37" s="71"/>
      <c r="B37" s="69"/>
    </row>
    <row r="38" s="48" customFormat="1" spans="2:2">
      <c r="B38" s="69"/>
    </row>
    <row r="39" s="48" customFormat="1" spans="2:2">
      <c r="B39" s="69"/>
    </row>
    <row r="40" s="47" customFormat="1" spans="1:2">
      <c r="A40" s="48"/>
      <c r="B40" s="69"/>
    </row>
    <row r="41" s="47" customFormat="1" spans="1:2">
      <c r="A41" s="48"/>
      <c r="B41" s="69"/>
    </row>
    <row r="42" s="47" customFormat="1" spans="1:2">
      <c r="A42" s="48"/>
      <c r="B42" s="69"/>
    </row>
    <row r="43" spans="1:2">
      <c r="A43" s="72"/>
      <c r="B43" s="73"/>
    </row>
    <row r="44" spans="2:2">
      <c r="B44" s="73"/>
    </row>
    <row r="45" spans="2:2">
      <c r="B45" s="74"/>
    </row>
    <row r="46" spans="2:2">
      <c r="B46" s="74"/>
    </row>
    <row r="47" spans="2:2">
      <c r="B47" s="73"/>
    </row>
    <row r="48" spans="2:2">
      <c r="B48" s="74"/>
    </row>
    <row r="49" spans="1:2">
      <c r="A49" s="72"/>
      <c r="B49" s="73"/>
    </row>
    <row r="50" spans="2:2">
      <c r="B50" s="73"/>
    </row>
    <row r="51" spans="2:2">
      <c r="B51" s="74"/>
    </row>
    <row r="52" spans="2:2">
      <c r="B52" s="74"/>
    </row>
  </sheetData>
  <mergeCells count="1">
    <mergeCell ref="A2:E2"/>
  </mergeCells>
  <printOptions horizontalCentered="1"/>
  <pageMargins left="0.551181102362205" right="0.551181102362205" top="0.275590551181102" bottom="0.393700787401575" header="0.590551181102362" footer="0.15748031496063"/>
  <pageSetup paperSize="9" scale="57" firstPageNumber="126" orientation="portrait" useFirstPageNumber="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F32"/>
  <sheetViews>
    <sheetView showZeros="0" workbookViewId="0">
      <pane xSplit="1" ySplit="4" topLeftCell="B26" activePane="bottomRight" state="frozen"/>
      <selection/>
      <selection pane="topRight"/>
      <selection pane="bottomLeft"/>
      <selection pane="bottomRight" activeCell="F29" sqref="F29"/>
    </sheetView>
  </sheetViews>
  <sheetFormatPr defaultColWidth="10" defaultRowHeight="14.25" outlineLevelCol="5"/>
  <cols>
    <col min="1" max="1" width="45.125" style="25" customWidth="1"/>
    <col min="2" max="5" width="14.5" style="25" customWidth="1"/>
    <col min="6" max="6" width="40.625" style="25" customWidth="1"/>
    <col min="7" max="16384" width="10" style="25"/>
  </cols>
  <sheetData>
    <row r="1" s="24" customFormat="1" ht="30.75" customHeight="1" spans="1:4">
      <c r="A1" s="26" t="s">
        <v>1503</v>
      </c>
      <c r="B1" s="26"/>
      <c r="C1" s="27"/>
      <c r="D1" s="27"/>
    </row>
    <row r="2" ht="33" customHeight="1" spans="1:6">
      <c r="A2" s="28" t="s">
        <v>1504</v>
      </c>
      <c r="B2" s="28"/>
      <c r="C2" s="28"/>
      <c r="D2" s="28"/>
      <c r="E2" s="28"/>
      <c r="F2" s="28"/>
    </row>
    <row r="3" ht="26.25" customHeight="1" spans="5:6">
      <c r="E3" s="29" t="s">
        <v>2</v>
      </c>
      <c r="F3" s="29"/>
    </row>
    <row r="4" ht="58.5" customHeight="1" spans="1:6">
      <c r="A4" s="30" t="s">
        <v>1370</v>
      </c>
      <c r="B4" s="30" t="s">
        <v>4</v>
      </c>
      <c r="C4" s="31" t="s">
        <v>5</v>
      </c>
      <c r="D4" s="31" t="s">
        <v>6</v>
      </c>
      <c r="E4" s="32" t="s">
        <v>1505</v>
      </c>
      <c r="F4" s="32" t="s">
        <v>1506</v>
      </c>
    </row>
    <row r="5" ht="39.95" customHeight="1" spans="1:6">
      <c r="A5" s="33" t="s">
        <v>1507</v>
      </c>
      <c r="B5" s="34"/>
      <c r="C5" s="34"/>
      <c r="D5" s="34"/>
      <c r="E5" s="42"/>
      <c r="F5" s="36"/>
    </row>
    <row r="6" ht="39.95" customHeight="1" spans="1:6">
      <c r="A6" s="37" t="s">
        <v>1508</v>
      </c>
      <c r="B6" s="38"/>
      <c r="C6" s="38"/>
      <c r="D6" s="38"/>
      <c r="E6" s="43"/>
      <c r="F6" s="36"/>
    </row>
    <row r="7" ht="39.95" customHeight="1" spans="1:6">
      <c r="A7" s="37" t="s">
        <v>1509</v>
      </c>
      <c r="B7" s="38"/>
      <c r="C7" s="38"/>
      <c r="D7" s="38"/>
      <c r="E7" s="43"/>
      <c r="F7" s="36"/>
    </row>
    <row r="8" ht="39.95" customHeight="1" spans="1:6">
      <c r="A8" s="37" t="s">
        <v>1510</v>
      </c>
      <c r="B8" s="38"/>
      <c r="C8" s="38"/>
      <c r="D8" s="38"/>
      <c r="E8" s="43"/>
      <c r="F8" s="36"/>
    </row>
    <row r="9" ht="39.95" customHeight="1" spans="1:6">
      <c r="A9" s="33" t="s">
        <v>1511</v>
      </c>
      <c r="B9" s="34"/>
      <c r="C9" s="34"/>
      <c r="D9" s="34"/>
      <c r="E9" s="42"/>
      <c r="F9" s="36"/>
    </row>
    <row r="10" ht="39.95" customHeight="1" spans="1:6">
      <c r="A10" s="37" t="s">
        <v>1508</v>
      </c>
      <c r="B10" s="38"/>
      <c r="C10" s="38"/>
      <c r="D10" s="38"/>
      <c r="E10" s="43"/>
      <c r="F10" s="36"/>
    </row>
    <row r="11" ht="39.95" customHeight="1" spans="1:6">
      <c r="A11" s="37" t="s">
        <v>1509</v>
      </c>
      <c r="B11" s="38"/>
      <c r="C11" s="38"/>
      <c r="D11" s="38"/>
      <c r="E11" s="43"/>
      <c r="F11" s="36"/>
    </row>
    <row r="12" ht="39.95" customHeight="1" spans="1:6">
      <c r="A12" s="37" t="s">
        <v>1510</v>
      </c>
      <c r="B12" s="38"/>
      <c r="C12" s="38"/>
      <c r="D12" s="38"/>
      <c r="E12" s="43"/>
      <c r="F12" s="36"/>
    </row>
    <row r="13" ht="39.95" customHeight="1" spans="1:6">
      <c r="A13" s="33" t="s">
        <v>1512</v>
      </c>
      <c r="B13" s="34"/>
      <c r="C13" s="34"/>
      <c r="D13" s="34"/>
      <c r="E13" s="42"/>
      <c r="F13" s="36"/>
    </row>
    <row r="14" ht="39.95" customHeight="1" spans="1:6">
      <c r="A14" s="37" t="s">
        <v>1513</v>
      </c>
      <c r="B14" s="38"/>
      <c r="C14" s="38"/>
      <c r="D14" s="38"/>
      <c r="E14" s="43"/>
      <c r="F14" s="36"/>
    </row>
    <row r="15" ht="39.95" customHeight="1" spans="1:6">
      <c r="A15" s="37" t="s">
        <v>1514</v>
      </c>
      <c r="B15" s="38"/>
      <c r="C15" s="38"/>
      <c r="D15" s="38"/>
      <c r="E15" s="43"/>
      <c r="F15" s="36"/>
    </row>
    <row r="16" ht="39.95" customHeight="1" spans="1:6">
      <c r="A16" s="37" t="s">
        <v>1515</v>
      </c>
      <c r="B16" s="38"/>
      <c r="C16" s="38"/>
      <c r="D16" s="38"/>
      <c r="E16" s="43"/>
      <c r="F16" s="36"/>
    </row>
    <row r="17" ht="39.95" customHeight="1" spans="1:6">
      <c r="A17" s="33" t="s">
        <v>1516</v>
      </c>
      <c r="B17" s="34"/>
      <c r="C17" s="34"/>
      <c r="D17" s="34"/>
      <c r="E17" s="42"/>
      <c r="F17" s="36"/>
    </row>
    <row r="18" ht="39.95" customHeight="1" spans="1:6">
      <c r="A18" s="37" t="s">
        <v>1517</v>
      </c>
      <c r="B18" s="38"/>
      <c r="C18" s="38"/>
      <c r="D18" s="38"/>
      <c r="E18" s="43"/>
      <c r="F18" s="36"/>
    </row>
    <row r="19" ht="39.95" customHeight="1" spans="1:6">
      <c r="A19" s="37" t="s">
        <v>1518</v>
      </c>
      <c r="B19" s="38"/>
      <c r="C19" s="38"/>
      <c r="D19" s="38"/>
      <c r="E19" s="43"/>
      <c r="F19" s="36"/>
    </row>
    <row r="20" ht="39.95" customHeight="1" spans="1:6">
      <c r="A20" s="37" t="s">
        <v>1519</v>
      </c>
      <c r="B20" s="38"/>
      <c r="C20" s="38"/>
      <c r="D20" s="38"/>
      <c r="E20" s="43"/>
      <c r="F20" s="36"/>
    </row>
    <row r="21" ht="39.95" customHeight="1" spans="1:6">
      <c r="A21" s="33" t="s">
        <v>1520</v>
      </c>
      <c r="B21" s="34"/>
      <c r="C21" s="34"/>
      <c r="D21" s="34"/>
      <c r="E21" s="42"/>
      <c r="F21" s="36"/>
    </row>
    <row r="22" ht="39.95" customHeight="1" spans="1:6">
      <c r="A22" s="37" t="s">
        <v>1521</v>
      </c>
      <c r="B22" s="38"/>
      <c r="C22" s="38"/>
      <c r="D22" s="38"/>
      <c r="E22" s="43"/>
      <c r="F22" s="36"/>
    </row>
    <row r="23" ht="39.95" customHeight="1" spans="1:6">
      <c r="A23" s="37" t="s">
        <v>1522</v>
      </c>
      <c r="B23" s="38"/>
      <c r="C23" s="38"/>
      <c r="D23" s="38"/>
      <c r="E23" s="43"/>
      <c r="F23" s="36"/>
    </row>
    <row r="24" ht="39.95" customHeight="1" spans="1:6">
      <c r="A24" s="37" t="s">
        <v>1523</v>
      </c>
      <c r="B24" s="38"/>
      <c r="C24" s="38"/>
      <c r="D24" s="38"/>
      <c r="E24" s="43"/>
      <c r="F24" s="36"/>
    </row>
    <row r="25" ht="39.95" customHeight="1" spans="1:6">
      <c r="A25" s="33" t="s">
        <v>1524</v>
      </c>
      <c r="B25" s="34"/>
      <c r="C25" s="34"/>
      <c r="D25" s="34"/>
      <c r="E25" s="42"/>
      <c r="F25" s="36"/>
    </row>
    <row r="26" ht="39.95" customHeight="1" spans="1:6">
      <c r="A26" s="37" t="s">
        <v>1525</v>
      </c>
      <c r="B26" s="38"/>
      <c r="C26" s="38"/>
      <c r="D26" s="38"/>
      <c r="E26" s="43"/>
      <c r="F26" s="36"/>
    </row>
    <row r="27" ht="39.95" customHeight="1" spans="1:6">
      <c r="A27" s="37" t="s">
        <v>1526</v>
      </c>
      <c r="B27" s="38"/>
      <c r="C27" s="38"/>
      <c r="D27" s="38"/>
      <c r="E27" s="43"/>
      <c r="F27" s="36"/>
    </row>
    <row r="28" ht="39.95" customHeight="1" spans="1:6">
      <c r="A28" s="37" t="s">
        <v>1527</v>
      </c>
      <c r="B28" s="38"/>
      <c r="C28" s="38"/>
      <c r="D28" s="38"/>
      <c r="E28" s="43"/>
      <c r="F28" s="36"/>
    </row>
    <row r="29" ht="39.95" customHeight="1" spans="1:6">
      <c r="A29" s="33" t="s">
        <v>1528</v>
      </c>
      <c r="B29" s="34"/>
      <c r="C29" s="34"/>
      <c r="D29" s="34"/>
      <c r="E29" s="42"/>
      <c r="F29" s="36"/>
    </row>
    <row r="30" ht="39.95" customHeight="1" spans="1:6">
      <c r="A30" s="33" t="s">
        <v>1529</v>
      </c>
      <c r="B30" s="44">
        <v>15868</v>
      </c>
      <c r="C30" s="44">
        <v>15417</v>
      </c>
      <c r="D30" s="44">
        <v>17799</v>
      </c>
      <c r="E30" s="45">
        <f>D30/C30*100</f>
        <v>115.450476746449</v>
      </c>
      <c r="F30" s="36"/>
    </row>
    <row r="31" ht="39.95" customHeight="1" spans="1:6">
      <c r="A31" s="31" t="s">
        <v>1530</v>
      </c>
      <c r="B31" s="34">
        <f t="shared" ref="B31:D31" si="0">B5+B9+B13+B17+B21+B29+B30</f>
        <v>15868</v>
      </c>
      <c r="C31" s="34">
        <f t="shared" si="0"/>
        <v>15417</v>
      </c>
      <c r="D31" s="34">
        <f t="shared" si="0"/>
        <v>17799</v>
      </c>
      <c r="E31" s="42">
        <f>D31/C31*100</f>
        <v>115.450476746449</v>
      </c>
      <c r="F31" s="36"/>
    </row>
    <row r="32" ht="30.2" customHeight="1"/>
  </sheetData>
  <mergeCells count="2">
    <mergeCell ref="A2:F2"/>
    <mergeCell ref="E3:F3"/>
  </mergeCells>
  <printOptions horizontalCentered="1"/>
  <pageMargins left="0.551181102362205" right="0.551181102362205" top="0.275590551181102" bottom="0.393700787401575" header="0.590551181102362" footer="0.15748031496063"/>
  <pageSetup paperSize="9" scale="63" firstPageNumber="126" orientation="portrait" useFirstPageNumber="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F32"/>
  <sheetViews>
    <sheetView showZeros="0" workbookViewId="0">
      <pane xSplit="1" ySplit="4" topLeftCell="B26" activePane="bottomRight" state="frozen"/>
      <selection/>
      <selection pane="topRight"/>
      <selection pane="bottomLeft"/>
      <selection pane="bottomRight" activeCell="F30" sqref="F30"/>
    </sheetView>
  </sheetViews>
  <sheetFormatPr defaultColWidth="10" defaultRowHeight="14.25" outlineLevelCol="5"/>
  <cols>
    <col min="1" max="1" width="45.125" style="25" customWidth="1"/>
    <col min="2" max="5" width="14.375" style="25" customWidth="1"/>
    <col min="6" max="6" width="41.5" style="25" customWidth="1"/>
    <col min="7" max="16384" width="10" style="25"/>
  </cols>
  <sheetData>
    <row r="1" s="24" customFormat="1" ht="30.75" customHeight="1" spans="1:4">
      <c r="A1" s="26" t="s">
        <v>1531</v>
      </c>
      <c r="B1" s="26"/>
      <c r="C1" s="27"/>
      <c r="D1" s="27"/>
    </row>
    <row r="2" ht="33" customHeight="1" spans="1:6">
      <c r="A2" s="28" t="s">
        <v>1532</v>
      </c>
      <c r="B2" s="28"/>
      <c r="C2" s="28"/>
      <c r="D2" s="28"/>
      <c r="E2" s="28"/>
      <c r="F2" s="28"/>
    </row>
    <row r="3" ht="26.25" customHeight="1" spans="5:6">
      <c r="E3" s="29" t="s">
        <v>2</v>
      </c>
      <c r="F3" s="29"/>
    </row>
    <row r="4" ht="54.75" customHeight="1" spans="1:6">
      <c r="A4" s="30" t="s">
        <v>1370</v>
      </c>
      <c r="B4" s="30" t="s">
        <v>4</v>
      </c>
      <c r="C4" s="31" t="s">
        <v>5</v>
      </c>
      <c r="D4" s="31" t="s">
        <v>6</v>
      </c>
      <c r="E4" s="32" t="s">
        <v>1505</v>
      </c>
      <c r="F4" s="32" t="s">
        <v>1506</v>
      </c>
    </row>
    <row r="5" ht="39.95" customHeight="1" spans="1:6">
      <c r="A5" s="33" t="s">
        <v>1533</v>
      </c>
      <c r="B5" s="34"/>
      <c r="C5" s="34"/>
      <c r="D5" s="34"/>
      <c r="E5" s="35"/>
      <c r="F5" s="36"/>
    </row>
    <row r="6" ht="39.95" customHeight="1" spans="1:6">
      <c r="A6" s="37" t="s">
        <v>1534</v>
      </c>
      <c r="B6" s="38"/>
      <c r="C6" s="38"/>
      <c r="D6" s="39"/>
      <c r="E6" s="40"/>
      <c r="F6" s="36"/>
    </row>
    <row r="7" ht="39.95" customHeight="1" spans="1:6">
      <c r="A7" s="37" t="s">
        <v>1535</v>
      </c>
      <c r="B7" s="38"/>
      <c r="C7" s="38"/>
      <c r="D7" s="39"/>
      <c r="E7" s="40"/>
      <c r="F7" s="36"/>
    </row>
    <row r="8" ht="39.95" customHeight="1" spans="1:6">
      <c r="A8" s="37" t="s">
        <v>1536</v>
      </c>
      <c r="B8" s="38"/>
      <c r="C8" s="38"/>
      <c r="D8" s="39"/>
      <c r="E8" s="40"/>
      <c r="F8" s="36"/>
    </row>
    <row r="9" ht="39.95" customHeight="1" spans="1:6">
      <c r="A9" s="37" t="s">
        <v>1537</v>
      </c>
      <c r="B9" s="38"/>
      <c r="C9" s="38"/>
      <c r="D9" s="39"/>
      <c r="E9" s="40"/>
      <c r="F9" s="36"/>
    </row>
    <row r="10" ht="39.95" customHeight="1" spans="1:6">
      <c r="A10" s="33" t="s">
        <v>1538</v>
      </c>
      <c r="B10" s="34"/>
      <c r="C10" s="34"/>
      <c r="D10" s="34"/>
      <c r="E10" s="35"/>
      <c r="F10" s="36"/>
    </row>
    <row r="11" ht="39.95" customHeight="1" spans="1:6">
      <c r="A11" s="37" t="s">
        <v>1534</v>
      </c>
      <c r="B11" s="38"/>
      <c r="C11" s="38"/>
      <c r="D11" s="39"/>
      <c r="E11" s="40"/>
      <c r="F11" s="36"/>
    </row>
    <row r="12" ht="39.95" customHeight="1" spans="1:6">
      <c r="A12" s="37" t="s">
        <v>1537</v>
      </c>
      <c r="B12" s="38"/>
      <c r="C12" s="38"/>
      <c r="D12" s="39"/>
      <c r="E12" s="40"/>
      <c r="F12" s="36"/>
    </row>
    <row r="13" ht="39.95" customHeight="1" spans="1:6">
      <c r="A13" s="33" t="s">
        <v>1539</v>
      </c>
      <c r="B13" s="34"/>
      <c r="C13" s="34"/>
      <c r="D13" s="34"/>
      <c r="E13" s="35"/>
      <c r="F13" s="36"/>
    </row>
    <row r="14" ht="39.95" customHeight="1" spans="1:6">
      <c r="A14" s="37" t="s">
        <v>1540</v>
      </c>
      <c r="B14" s="38"/>
      <c r="C14" s="38"/>
      <c r="D14" s="39"/>
      <c r="E14" s="40"/>
      <c r="F14" s="36"/>
    </row>
    <row r="15" ht="39.95" customHeight="1" spans="1:6">
      <c r="A15" s="37" t="s">
        <v>1541</v>
      </c>
      <c r="B15" s="38"/>
      <c r="C15" s="38"/>
      <c r="D15" s="39"/>
      <c r="E15" s="40"/>
      <c r="F15" s="36"/>
    </row>
    <row r="16" ht="39.95" customHeight="1" spans="1:6">
      <c r="A16" s="37" t="s">
        <v>1536</v>
      </c>
      <c r="B16" s="38"/>
      <c r="C16" s="38"/>
      <c r="D16" s="39"/>
      <c r="E16" s="40"/>
      <c r="F16" s="36"/>
    </row>
    <row r="17" ht="39.95" customHeight="1" spans="1:6">
      <c r="A17" s="37" t="s">
        <v>1542</v>
      </c>
      <c r="B17" s="38"/>
      <c r="C17" s="38"/>
      <c r="D17" s="39"/>
      <c r="E17" s="40"/>
      <c r="F17" s="36"/>
    </row>
    <row r="18" ht="39.95" customHeight="1" spans="1:6">
      <c r="A18" s="37" t="s">
        <v>1543</v>
      </c>
      <c r="B18" s="38"/>
      <c r="C18" s="38"/>
      <c r="D18" s="39"/>
      <c r="E18" s="40"/>
      <c r="F18" s="36"/>
    </row>
    <row r="19" ht="39.95" customHeight="1" spans="1:6">
      <c r="A19" s="33" t="s">
        <v>1544</v>
      </c>
      <c r="B19" s="34"/>
      <c r="C19" s="34"/>
      <c r="D19" s="34"/>
      <c r="E19" s="35"/>
      <c r="F19" s="36"/>
    </row>
    <row r="20" ht="39.95" customHeight="1" spans="1:6">
      <c r="A20" s="37" t="s">
        <v>1545</v>
      </c>
      <c r="B20" s="38"/>
      <c r="C20" s="38"/>
      <c r="D20" s="39"/>
      <c r="E20" s="40"/>
      <c r="F20" s="36"/>
    </row>
    <row r="21" ht="39.95" customHeight="1" spans="1:6">
      <c r="A21" s="37" t="s">
        <v>1546</v>
      </c>
      <c r="B21" s="38"/>
      <c r="C21" s="38"/>
      <c r="D21" s="39"/>
      <c r="E21" s="40"/>
      <c r="F21" s="36"/>
    </row>
    <row r="22" ht="39.95" customHeight="1" spans="1:6">
      <c r="A22" s="37" t="s">
        <v>1547</v>
      </c>
      <c r="B22" s="38"/>
      <c r="C22" s="38"/>
      <c r="D22" s="39"/>
      <c r="E22" s="40"/>
      <c r="F22" s="36"/>
    </row>
    <row r="23" ht="39.95" customHeight="1" spans="1:6">
      <c r="A23" s="33" t="s">
        <v>1548</v>
      </c>
      <c r="B23" s="34"/>
      <c r="C23" s="34"/>
      <c r="D23" s="34"/>
      <c r="E23" s="35"/>
      <c r="F23" s="36"/>
    </row>
    <row r="24" ht="39.95" customHeight="1" spans="1:6">
      <c r="A24" s="37" t="s">
        <v>1549</v>
      </c>
      <c r="B24" s="38"/>
      <c r="C24" s="38"/>
      <c r="D24" s="39"/>
      <c r="E24" s="40"/>
      <c r="F24" s="36"/>
    </row>
    <row r="25" ht="39.95" customHeight="1" spans="1:6">
      <c r="A25" s="37" t="s">
        <v>1550</v>
      </c>
      <c r="B25" s="38"/>
      <c r="C25" s="38"/>
      <c r="D25" s="39"/>
      <c r="E25" s="40"/>
      <c r="F25" s="36"/>
    </row>
    <row r="26" ht="39.95" customHeight="1" spans="1:6">
      <c r="A26" s="33" t="s">
        <v>1551</v>
      </c>
      <c r="B26" s="34"/>
      <c r="C26" s="34"/>
      <c r="D26" s="34"/>
      <c r="E26" s="35"/>
      <c r="F26" s="36"/>
    </row>
    <row r="27" ht="39.95" customHeight="1" spans="1:6">
      <c r="A27" s="37" t="s">
        <v>1552</v>
      </c>
      <c r="B27" s="38"/>
      <c r="C27" s="38"/>
      <c r="D27" s="39"/>
      <c r="E27" s="40"/>
      <c r="F27" s="36"/>
    </row>
    <row r="28" ht="39.95" customHeight="1" spans="1:6">
      <c r="A28" s="37" t="s">
        <v>1553</v>
      </c>
      <c r="B28" s="38"/>
      <c r="C28" s="38"/>
      <c r="D28" s="39"/>
      <c r="E28" s="40"/>
      <c r="F28" s="36"/>
    </row>
    <row r="29" ht="39.95" customHeight="1" spans="1:6">
      <c r="A29" s="33" t="s">
        <v>1554</v>
      </c>
      <c r="B29" s="34"/>
      <c r="C29" s="34"/>
      <c r="D29" s="34"/>
      <c r="E29" s="35"/>
      <c r="F29" s="36"/>
    </row>
    <row r="30" ht="39.95" customHeight="1" spans="1:6">
      <c r="A30" s="33" t="s">
        <v>1555</v>
      </c>
      <c r="B30" s="41">
        <v>12410</v>
      </c>
      <c r="C30" s="41">
        <v>12369</v>
      </c>
      <c r="D30" s="41">
        <v>12345</v>
      </c>
      <c r="E30" s="35">
        <f>D30/C30*100</f>
        <v>99.8059665292263</v>
      </c>
      <c r="F30" s="36"/>
    </row>
    <row r="31" ht="39.95" customHeight="1" spans="1:6">
      <c r="A31" s="31" t="s">
        <v>1556</v>
      </c>
      <c r="B31" s="34">
        <f>B5+B10+B13+B19+B23+B26+B29+B30</f>
        <v>12410</v>
      </c>
      <c r="C31" s="34">
        <f>C5+C10+C13+C19+C23+C26+C29+C30</f>
        <v>12369</v>
      </c>
      <c r="D31" s="34">
        <f>D5+D10+D13+D19+D23+D26+D29+D30</f>
        <v>12345</v>
      </c>
      <c r="E31" s="35">
        <f>D31/C31*100</f>
        <v>99.8059665292263</v>
      </c>
      <c r="F31" s="36"/>
    </row>
    <row r="32" ht="25.5" customHeight="1"/>
  </sheetData>
  <mergeCells count="2">
    <mergeCell ref="A2:F2"/>
    <mergeCell ref="E3:F3"/>
  </mergeCells>
  <printOptions horizontalCentered="1"/>
  <pageMargins left="0.551181102362205" right="0.551181102362205" top="0.275590551181102" bottom="0.393700787401575" header="0.590551181102362" footer="0.15748031496063"/>
  <pageSetup paperSize="9" scale="63" firstPageNumber="126" orientation="portrait" useFirstPageNumber="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B10"/>
  <sheetViews>
    <sheetView workbookViewId="0">
      <selection activeCell="B5" sqref="B5:B9"/>
    </sheetView>
  </sheetViews>
  <sheetFormatPr defaultColWidth="36.625" defaultRowHeight="13.5" outlineLevelCol="1"/>
  <cols>
    <col min="1" max="1" width="64.5" style="13" customWidth="1"/>
    <col min="2" max="16384" width="36.625" style="13"/>
  </cols>
  <sheetData>
    <row r="1" ht="24" customHeight="1" spans="1:1">
      <c r="A1" s="14" t="s">
        <v>1557</v>
      </c>
    </row>
    <row r="2" ht="48" customHeight="1" spans="1:2">
      <c r="A2" s="15" t="s">
        <v>1558</v>
      </c>
      <c r="B2" s="15"/>
    </row>
    <row r="3" ht="29.45" customHeight="1" spans="1:2">
      <c r="A3" s="16"/>
      <c r="B3" s="17" t="s">
        <v>2</v>
      </c>
    </row>
    <row r="4" ht="50.1" customHeight="1" spans="1:2">
      <c r="A4" s="18" t="s">
        <v>1353</v>
      </c>
      <c r="B4" s="18" t="s">
        <v>1354</v>
      </c>
    </row>
    <row r="5" ht="50.1" customHeight="1" spans="1:2">
      <c r="A5" s="19" t="s">
        <v>1559</v>
      </c>
      <c r="B5" s="20">
        <f>'12-专项债务余额'!B5+'7-一般债务余额'!B5</f>
        <v>833636</v>
      </c>
    </row>
    <row r="6" ht="50.1" customHeight="1" spans="1:2">
      <c r="A6" s="19" t="s">
        <v>1560</v>
      </c>
      <c r="B6" s="20">
        <f>'12-专项债务余额'!B6+'7-一般债务余额'!B6</f>
        <v>136499</v>
      </c>
    </row>
    <row r="7" ht="50.1" customHeight="1" spans="1:2">
      <c r="A7" s="19" t="s">
        <v>1561</v>
      </c>
      <c r="B7" s="20">
        <f>'12-专项债务余额'!B7+'7-一般债务余额'!B7</f>
        <v>124360</v>
      </c>
    </row>
    <row r="8" ht="50.1" customHeight="1" spans="1:2">
      <c r="A8" s="21" t="s">
        <v>1562</v>
      </c>
      <c r="B8" s="22">
        <f>'12-专项债务余额'!B8+'7-一般债务余额'!B8</f>
        <v>124360</v>
      </c>
    </row>
    <row r="9" ht="50.1" customHeight="1" spans="1:2">
      <c r="A9" s="19" t="s">
        <v>1563</v>
      </c>
      <c r="B9" s="20">
        <f>'12-专项债务余额'!B9+'7-一般债务余额'!B9</f>
        <v>845775</v>
      </c>
    </row>
    <row r="10" ht="14.25" spans="1:1">
      <c r="A10" s="23" t="s">
        <v>1564</v>
      </c>
    </row>
  </sheetData>
  <mergeCells count="1">
    <mergeCell ref="A2:B2"/>
  </mergeCells>
  <printOptions horizontalCentered="1"/>
  <pageMargins left="0.551181102362205" right="0.551181102362205" top="0.275590551181102" bottom="0.393700787401575" header="0.590551181102362" footer="0.15748031496063"/>
  <pageSetup paperSize="9" scale="92" firstPageNumber="126" orientation="portrait" useFirstPageNumber="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H2324"/>
  <sheetViews>
    <sheetView showZeros="0" workbookViewId="0">
      <pane xSplit="1" ySplit="5" topLeftCell="B6" activePane="bottomRight" state="frozen"/>
      <selection/>
      <selection pane="topRight"/>
      <selection pane="bottomLeft"/>
      <selection pane="bottomRight" activeCell="B24" sqref="B24"/>
    </sheetView>
  </sheetViews>
  <sheetFormatPr defaultColWidth="12.1833333333333" defaultRowHeight="17" customHeight="1" outlineLevelCol="7"/>
  <cols>
    <col min="1" max="1" width="39.875" style="294" customWidth="1"/>
    <col min="2" max="2" width="17.875" style="294" customWidth="1"/>
    <col min="3" max="3" width="16.75" style="294" customWidth="1"/>
    <col min="4" max="4" width="19.375" style="294" customWidth="1"/>
    <col min="5" max="5" width="18.625" style="294" customWidth="1"/>
    <col min="6" max="6" width="19.375" style="294" hidden="1" customWidth="1"/>
    <col min="7" max="8" width="12.1833333333333" style="294" hidden="1" customWidth="1"/>
    <col min="9" max="255" width="12.1833333333333" style="294" customWidth="1"/>
    <col min="256" max="16384" width="12.1833333333333" style="294"/>
  </cols>
  <sheetData>
    <row r="1" customHeight="1" spans="1:1">
      <c r="A1" s="296" t="s">
        <v>35</v>
      </c>
    </row>
    <row r="2" s="294" customFormat="1" ht="34" customHeight="1" spans="1:5">
      <c r="A2" s="297" t="s">
        <v>36</v>
      </c>
      <c r="B2" s="297"/>
      <c r="C2" s="297"/>
      <c r="D2" s="297"/>
      <c r="E2" s="297"/>
    </row>
    <row r="3" s="294" customFormat="1" customHeight="1" spans="1:4">
      <c r="A3" s="298"/>
      <c r="B3" s="298"/>
      <c r="C3" s="298"/>
      <c r="D3" s="298"/>
    </row>
    <row r="4" s="294" customFormat="1" customHeight="1" spans="1:5">
      <c r="A4" s="299"/>
      <c r="B4" s="299"/>
      <c r="C4" s="299"/>
      <c r="D4" s="299"/>
      <c r="E4" s="298" t="s">
        <v>2</v>
      </c>
    </row>
    <row r="5" s="295" customFormat="1" ht="20" customHeight="1" spans="1:5">
      <c r="A5" s="300" t="s">
        <v>37</v>
      </c>
      <c r="B5" s="300" t="s">
        <v>38</v>
      </c>
      <c r="C5" s="301" t="s">
        <v>5</v>
      </c>
      <c r="D5" s="300" t="s">
        <v>6</v>
      </c>
      <c r="E5" s="302" t="s">
        <v>39</v>
      </c>
    </row>
    <row r="6" s="295" customFormat="1" ht="20" customHeight="1" spans="1:5">
      <c r="A6" s="300" t="s">
        <v>40</v>
      </c>
      <c r="B6" s="303">
        <f>SUM(B7,B252,B291,B310,B399,B454,B510,B566,B684,B755,B834,B857,B982,B1046,B1112,B1132,B1161,B1171,B1236,B1254,B1307,B1364,B1365,B1368,B1376)</f>
        <v>304339</v>
      </c>
      <c r="C6" s="303">
        <f>SUM(C7,C252,C291,C310,C399,C454,C510,C566,C684,C755,C834,C857,C982,C1046,C1112,C1132,C1161,C1171,C1236,C1254,C1307,C1365,C1368,C1376)</f>
        <v>491057</v>
      </c>
      <c r="D6" s="303">
        <f>SUM(D7,D252,D291,D310,D399,D454,D510,D566,D684,D755,D834,D857,D982,D1046,D1112,D1132,D1161,D1171,D1236,D1254,D1307,D1365,D1368,D1376)</f>
        <v>490808</v>
      </c>
      <c r="E6" s="304">
        <f>D6/C6*100</f>
        <v>99.9492930555923</v>
      </c>
    </row>
    <row r="7" s="295" customFormat="1" ht="20" customHeight="1" spans="1:8">
      <c r="A7" s="305" t="s">
        <v>41</v>
      </c>
      <c r="B7" s="306">
        <f>SUM(B8+B20+B29+B40+B51+B62+B73+B85+B94+B107+B117+B126+B137+B151+B158+B166+B172+B179+B186+B193+B200+B206+B214+B220+B226+B232+B249)</f>
        <v>24154</v>
      </c>
      <c r="C7" s="306">
        <f>SUM(C8+C20+C29+C40+C51+C62+C73+C85+C94+C107+C117+C126+C137+C151+C158+C166+C172+C179+C186+C193+C200+C206+C214+C220+C226+C232+C249)</f>
        <v>41681</v>
      </c>
      <c r="D7" s="306">
        <f>SUM(D8+D20+D29+D40+D51+D62+D73+D85+D94+D107+D117+D126+D137+D151+D158+D166+D172+D179+D186+D193+D200+D206+D214+D220+D226+D232+D249)</f>
        <v>41681</v>
      </c>
      <c r="E7" s="307">
        <f t="shared" ref="E6:E69" si="0">D7/C7*100</f>
        <v>100</v>
      </c>
      <c r="F7" s="308" t="s">
        <v>42</v>
      </c>
      <c r="G7" s="309">
        <f>SUM(G8,G20,G29,G40,G51,G62,G73,G85,G94,G107,G117,G126,G137,G151,G158,G166,G172,G179,G186,G193,G200,G206,G214,G220,G226,G232,G249)</f>
        <v>24154</v>
      </c>
      <c r="H7" s="295" t="b">
        <f t="shared" ref="H7:H70" si="1">EXACT(A7,F7)</f>
        <v>0</v>
      </c>
    </row>
    <row r="8" s="295" customFormat="1" ht="20" customHeight="1" spans="1:8">
      <c r="A8" s="305" t="s">
        <v>43</v>
      </c>
      <c r="B8" s="306">
        <f t="shared" ref="B8:G8" si="2">SUM(B9:B19)</f>
        <v>1307</v>
      </c>
      <c r="C8" s="306">
        <f t="shared" si="2"/>
        <v>1378</v>
      </c>
      <c r="D8" s="306">
        <f t="shared" si="2"/>
        <v>1378</v>
      </c>
      <c r="E8" s="307">
        <f t="shared" si="0"/>
        <v>100</v>
      </c>
      <c r="F8" s="308" t="s">
        <v>43</v>
      </c>
      <c r="G8" s="310">
        <f t="shared" si="2"/>
        <v>1307</v>
      </c>
      <c r="H8" s="295" t="b">
        <f t="shared" si="1"/>
        <v>1</v>
      </c>
    </row>
    <row r="9" s="295" customFormat="1" ht="20" customHeight="1" spans="1:8">
      <c r="A9" s="311" t="s">
        <v>44</v>
      </c>
      <c r="B9" s="306">
        <v>944</v>
      </c>
      <c r="C9" s="306">
        <v>1005</v>
      </c>
      <c r="D9" s="306">
        <v>1005</v>
      </c>
      <c r="E9" s="307">
        <f t="shared" si="0"/>
        <v>100</v>
      </c>
      <c r="F9" s="308" t="s">
        <v>44</v>
      </c>
      <c r="G9" s="310">
        <v>944</v>
      </c>
      <c r="H9" s="295" t="b">
        <f t="shared" si="1"/>
        <v>1</v>
      </c>
    </row>
    <row r="10" s="295" customFormat="1" ht="20" customHeight="1" spans="1:8">
      <c r="A10" s="311" t="s">
        <v>45</v>
      </c>
      <c r="B10" s="306">
        <v>30</v>
      </c>
      <c r="C10" s="306">
        <v>40</v>
      </c>
      <c r="D10" s="306">
        <v>40</v>
      </c>
      <c r="E10" s="307">
        <f t="shared" si="0"/>
        <v>100</v>
      </c>
      <c r="F10" s="308" t="s">
        <v>45</v>
      </c>
      <c r="G10" s="310">
        <v>30</v>
      </c>
      <c r="H10" s="295" t="b">
        <f t="shared" si="1"/>
        <v>1</v>
      </c>
    </row>
    <row r="11" s="295" customFormat="1" ht="20" customHeight="1" spans="1:8">
      <c r="A11" s="311" t="s">
        <v>46</v>
      </c>
      <c r="B11" s="306">
        <v>51</v>
      </c>
      <c r="C11" s="306">
        <v>51</v>
      </c>
      <c r="D11" s="306">
        <v>51</v>
      </c>
      <c r="E11" s="307">
        <f t="shared" si="0"/>
        <v>100</v>
      </c>
      <c r="F11" s="308" t="s">
        <v>46</v>
      </c>
      <c r="G11" s="310">
        <v>51</v>
      </c>
      <c r="H11" s="295" t="b">
        <f t="shared" si="1"/>
        <v>1</v>
      </c>
    </row>
    <row r="12" s="295" customFormat="1" ht="20" customHeight="1" spans="1:8">
      <c r="A12" s="311" t="s">
        <v>47</v>
      </c>
      <c r="B12" s="306">
        <v>40</v>
      </c>
      <c r="C12" s="306">
        <v>40</v>
      </c>
      <c r="D12" s="306">
        <v>40</v>
      </c>
      <c r="E12" s="307">
        <f t="shared" si="0"/>
        <v>100</v>
      </c>
      <c r="F12" s="308" t="s">
        <v>47</v>
      </c>
      <c r="G12" s="310">
        <v>40</v>
      </c>
      <c r="H12" s="295" t="b">
        <f t="shared" si="1"/>
        <v>1</v>
      </c>
    </row>
    <row r="13" s="295" customFormat="1" ht="20" customHeight="1" spans="1:8">
      <c r="A13" s="311" t="s">
        <v>48</v>
      </c>
      <c r="B13" s="306"/>
      <c r="C13" s="306">
        <v>0</v>
      </c>
      <c r="D13" s="306">
        <v>0</v>
      </c>
      <c r="E13" s="307"/>
      <c r="F13" s="308" t="s">
        <v>48</v>
      </c>
      <c r="G13" s="310"/>
      <c r="H13" s="295" t="b">
        <f t="shared" si="1"/>
        <v>1</v>
      </c>
    </row>
    <row r="14" s="295" customFormat="1" ht="20" customHeight="1" spans="1:8">
      <c r="A14" s="311" t="s">
        <v>49</v>
      </c>
      <c r="B14" s="306"/>
      <c r="C14" s="306">
        <v>0</v>
      </c>
      <c r="D14" s="306">
        <v>0</v>
      </c>
      <c r="E14" s="307"/>
      <c r="F14" s="308" t="s">
        <v>49</v>
      </c>
      <c r="G14" s="310"/>
      <c r="H14" s="295" t="b">
        <f t="shared" si="1"/>
        <v>1</v>
      </c>
    </row>
    <row r="15" s="295" customFormat="1" ht="20" customHeight="1" spans="1:8">
      <c r="A15" s="311" t="s">
        <v>50</v>
      </c>
      <c r="B15" s="306"/>
      <c r="C15" s="306">
        <v>0</v>
      </c>
      <c r="D15" s="306">
        <v>0</v>
      </c>
      <c r="E15" s="307"/>
      <c r="F15" s="308" t="s">
        <v>50</v>
      </c>
      <c r="G15" s="310"/>
      <c r="H15" s="295" t="b">
        <f t="shared" si="1"/>
        <v>1</v>
      </c>
    </row>
    <row r="16" s="295" customFormat="1" ht="20" customHeight="1" spans="1:8">
      <c r="A16" s="311" t="s">
        <v>51</v>
      </c>
      <c r="B16" s="306">
        <v>150</v>
      </c>
      <c r="C16" s="306">
        <v>150</v>
      </c>
      <c r="D16" s="306">
        <v>150</v>
      </c>
      <c r="E16" s="307">
        <f t="shared" si="0"/>
        <v>100</v>
      </c>
      <c r="F16" s="308" t="s">
        <v>51</v>
      </c>
      <c r="G16" s="310">
        <v>150</v>
      </c>
      <c r="H16" s="295" t="b">
        <f t="shared" si="1"/>
        <v>1</v>
      </c>
    </row>
    <row r="17" s="295" customFormat="1" ht="20" customHeight="1" spans="1:8">
      <c r="A17" s="311" t="s">
        <v>52</v>
      </c>
      <c r="B17" s="306"/>
      <c r="C17" s="306">
        <v>0</v>
      </c>
      <c r="D17" s="306">
        <v>0</v>
      </c>
      <c r="E17" s="307"/>
      <c r="F17" s="308" t="s">
        <v>52</v>
      </c>
      <c r="G17" s="310"/>
      <c r="H17" s="295" t="b">
        <f t="shared" si="1"/>
        <v>1</v>
      </c>
    </row>
    <row r="18" s="295" customFormat="1" ht="20" customHeight="1" spans="1:8">
      <c r="A18" s="311" t="s">
        <v>53</v>
      </c>
      <c r="B18" s="306">
        <v>12</v>
      </c>
      <c r="C18" s="306">
        <v>0</v>
      </c>
      <c r="D18" s="306">
        <v>0</v>
      </c>
      <c r="E18" s="307"/>
      <c r="F18" s="308" t="s">
        <v>53</v>
      </c>
      <c r="G18" s="310">
        <v>12</v>
      </c>
      <c r="H18" s="295" t="b">
        <f t="shared" si="1"/>
        <v>1</v>
      </c>
    </row>
    <row r="19" s="295" customFormat="1" ht="20" customHeight="1" spans="1:8">
      <c r="A19" s="311" t="s">
        <v>54</v>
      </c>
      <c r="B19" s="306">
        <v>80</v>
      </c>
      <c r="C19" s="306">
        <v>92</v>
      </c>
      <c r="D19" s="306">
        <v>92</v>
      </c>
      <c r="E19" s="307">
        <f t="shared" si="0"/>
        <v>100</v>
      </c>
      <c r="F19" s="308" t="s">
        <v>54</v>
      </c>
      <c r="G19" s="310">
        <v>80</v>
      </c>
      <c r="H19" s="295" t="b">
        <f t="shared" si="1"/>
        <v>1</v>
      </c>
    </row>
    <row r="20" s="295" customFormat="1" ht="20" customHeight="1" spans="1:8">
      <c r="A20" s="305" t="s">
        <v>55</v>
      </c>
      <c r="B20" s="306">
        <f t="shared" ref="B20:G20" si="3">SUM(B21:B28)</f>
        <v>550</v>
      </c>
      <c r="C20" s="306">
        <f t="shared" si="3"/>
        <v>836</v>
      </c>
      <c r="D20" s="306">
        <f t="shared" si="3"/>
        <v>836</v>
      </c>
      <c r="E20" s="307">
        <f t="shared" si="0"/>
        <v>100</v>
      </c>
      <c r="F20" s="308" t="s">
        <v>55</v>
      </c>
      <c r="G20" s="310">
        <f t="shared" si="3"/>
        <v>550</v>
      </c>
      <c r="H20" s="295" t="b">
        <f t="shared" si="1"/>
        <v>1</v>
      </c>
    </row>
    <row r="21" s="295" customFormat="1" ht="20" customHeight="1" spans="1:8">
      <c r="A21" s="311" t="s">
        <v>44</v>
      </c>
      <c r="B21" s="306">
        <v>416</v>
      </c>
      <c r="C21" s="306">
        <v>706</v>
      </c>
      <c r="D21" s="306">
        <v>706</v>
      </c>
      <c r="E21" s="307">
        <f t="shared" si="0"/>
        <v>100</v>
      </c>
      <c r="F21" s="308" t="s">
        <v>44</v>
      </c>
      <c r="G21" s="310">
        <v>416</v>
      </c>
      <c r="H21" s="295" t="b">
        <f t="shared" si="1"/>
        <v>1</v>
      </c>
    </row>
    <row r="22" s="295" customFormat="1" ht="20" customHeight="1" spans="1:8">
      <c r="A22" s="311" t="s">
        <v>45</v>
      </c>
      <c r="B22" s="306"/>
      <c r="C22" s="306">
        <v>10</v>
      </c>
      <c r="D22" s="306">
        <v>10</v>
      </c>
      <c r="E22" s="307">
        <f t="shared" si="0"/>
        <v>100</v>
      </c>
      <c r="F22" s="308" t="s">
        <v>45</v>
      </c>
      <c r="G22" s="310"/>
      <c r="H22" s="295" t="b">
        <f t="shared" si="1"/>
        <v>1</v>
      </c>
    </row>
    <row r="23" s="295" customFormat="1" ht="20" customHeight="1" spans="1:8">
      <c r="A23" s="311" t="s">
        <v>46</v>
      </c>
      <c r="B23" s="306">
        <v>70</v>
      </c>
      <c r="C23" s="306">
        <v>70</v>
      </c>
      <c r="D23" s="306">
        <v>70</v>
      </c>
      <c r="E23" s="307">
        <f t="shared" si="0"/>
        <v>100</v>
      </c>
      <c r="F23" s="308" t="s">
        <v>46</v>
      </c>
      <c r="G23" s="310">
        <v>70</v>
      </c>
      <c r="H23" s="295" t="b">
        <f t="shared" si="1"/>
        <v>1</v>
      </c>
    </row>
    <row r="24" s="295" customFormat="1" ht="20" customHeight="1" spans="1:8">
      <c r="A24" s="311" t="s">
        <v>56</v>
      </c>
      <c r="B24" s="306">
        <v>40</v>
      </c>
      <c r="C24" s="306">
        <v>40</v>
      </c>
      <c r="D24" s="306">
        <v>40</v>
      </c>
      <c r="E24" s="307">
        <f t="shared" si="0"/>
        <v>100</v>
      </c>
      <c r="F24" s="312" t="s">
        <v>56</v>
      </c>
      <c r="G24" s="310">
        <v>40</v>
      </c>
      <c r="H24" s="295" t="b">
        <f t="shared" si="1"/>
        <v>1</v>
      </c>
    </row>
    <row r="25" s="295" customFormat="1" ht="20" customHeight="1" spans="1:8">
      <c r="A25" s="311" t="s">
        <v>57</v>
      </c>
      <c r="B25" s="306"/>
      <c r="C25" s="306">
        <v>0</v>
      </c>
      <c r="D25" s="306">
        <v>0</v>
      </c>
      <c r="E25" s="307"/>
      <c r="F25" s="308" t="s">
        <v>57</v>
      </c>
      <c r="G25" s="310"/>
      <c r="H25" s="295" t="b">
        <f t="shared" si="1"/>
        <v>1</v>
      </c>
    </row>
    <row r="26" s="295" customFormat="1" ht="20" customHeight="1" spans="1:8">
      <c r="A26" s="311" t="s">
        <v>58</v>
      </c>
      <c r="B26" s="306"/>
      <c r="C26" s="306">
        <v>0</v>
      </c>
      <c r="D26" s="306">
        <v>0</v>
      </c>
      <c r="E26" s="307"/>
      <c r="F26" s="308" t="s">
        <v>58</v>
      </c>
      <c r="G26" s="310"/>
      <c r="H26" s="295" t="b">
        <f t="shared" si="1"/>
        <v>1</v>
      </c>
    </row>
    <row r="27" s="295" customFormat="1" ht="20" customHeight="1" spans="1:8">
      <c r="A27" s="311" t="s">
        <v>53</v>
      </c>
      <c r="B27" s="306">
        <v>24</v>
      </c>
      <c r="C27" s="306">
        <v>0</v>
      </c>
      <c r="D27" s="306">
        <v>0</v>
      </c>
      <c r="E27" s="307"/>
      <c r="F27" s="308" t="s">
        <v>53</v>
      </c>
      <c r="G27" s="310">
        <v>24</v>
      </c>
      <c r="H27" s="295" t="b">
        <f t="shared" si="1"/>
        <v>1</v>
      </c>
    </row>
    <row r="28" s="295" customFormat="1" ht="20" customHeight="1" spans="1:8">
      <c r="A28" s="311" t="s">
        <v>59</v>
      </c>
      <c r="B28" s="306"/>
      <c r="C28" s="306">
        <v>10</v>
      </c>
      <c r="D28" s="306">
        <v>10</v>
      </c>
      <c r="E28" s="307">
        <f t="shared" si="0"/>
        <v>100</v>
      </c>
      <c r="F28" s="308" t="s">
        <v>59</v>
      </c>
      <c r="G28" s="310"/>
      <c r="H28" s="295" t="b">
        <f t="shared" si="1"/>
        <v>1</v>
      </c>
    </row>
    <row r="29" s="295" customFormat="1" ht="20" customHeight="1" spans="1:8">
      <c r="A29" s="305" t="s">
        <v>60</v>
      </c>
      <c r="B29" s="306">
        <f t="shared" ref="B29:G29" si="4">SUM(B30:B39)</f>
        <v>10022</v>
      </c>
      <c r="C29" s="306">
        <f t="shared" si="4"/>
        <v>25017</v>
      </c>
      <c r="D29" s="306">
        <f t="shared" si="4"/>
        <v>25017</v>
      </c>
      <c r="E29" s="307">
        <f t="shared" si="0"/>
        <v>100</v>
      </c>
      <c r="F29" s="308" t="s">
        <v>61</v>
      </c>
      <c r="G29" s="310">
        <f t="shared" si="4"/>
        <v>10022</v>
      </c>
      <c r="H29" s="295" t="b">
        <f t="shared" si="1"/>
        <v>0</v>
      </c>
    </row>
    <row r="30" s="295" customFormat="1" ht="20" customHeight="1" spans="1:8">
      <c r="A30" s="311" t="s">
        <v>44</v>
      </c>
      <c r="B30" s="306">
        <v>7732</v>
      </c>
      <c r="C30" s="306">
        <v>20945</v>
      </c>
      <c r="D30" s="306">
        <v>20945</v>
      </c>
      <c r="E30" s="307">
        <f t="shared" si="0"/>
        <v>100</v>
      </c>
      <c r="F30" s="308" t="s">
        <v>44</v>
      </c>
      <c r="G30" s="310">
        <v>7732</v>
      </c>
      <c r="H30" s="295" t="b">
        <f t="shared" si="1"/>
        <v>1</v>
      </c>
    </row>
    <row r="31" s="295" customFormat="1" ht="20" customHeight="1" spans="1:8">
      <c r="A31" s="311" t="s">
        <v>45</v>
      </c>
      <c r="B31" s="306">
        <v>15</v>
      </c>
      <c r="C31" s="306">
        <v>0</v>
      </c>
      <c r="D31" s="306">
        <v>0</v>
      </c>
      <c r="E31" s="307"/>
      <c r="F31" s="308" t="s">
        <v>45</v>
      </c>
      <c r="G31" s="310">
        <v>15</v>
      </c>
      <c r="H31" s="295" t="b">
        <f t="shared" si="1"/>
        <v>1</v>
      </c>
    </row>
    <row r="32" s="295" customFormat="1" ht="20" customHeight="1" spans="1:8">
      <c r="A32" s="311" t="s">
        <v>46</v>
      </c>
      <c r="B32" s="306">
        <v>760</v>
      </c>
      <c r="C32" s="306">
        <v>1124</v>
      </c>
      <c r="D32" s="306">
        <v>1124</v>
      </c>
      <c r="E32" s="307">
        <f t="shared" si="0"/>
        <v>100</v>
      </c>
      <c r="F32" s="308" t="s">
        <v>46</v>
      </c>
      <c r="G32" s="310">
        <v>760</v>
      </c>
      <c r="H32" s="295" t="b">
        <f t="shared" si="1"/>
        <v>1</v>
      </c>
    </row>
    <row r="33" s="295" customFormat="1" ht="20" customHeight="1" spans="1:8">
      <c r="A33" s="311" t="s">
        <v>62</v>
      </c>
      <c r="B33" s="306"/>
      <c r="C33" s="306">
        <v>0</v>
      </c>
      <c r="D33" s="306">
        <v>0</v>
      </c>
      <c r="E33" s="307"/>
      <c r="F33" s="308" t="s">
        <v>62</v>
      </c>
      <c r="G33" s="310"/>
      <c r="H33" s="295" t="b">
        <f t="shared" si="1"/>
        <v>1</v>
      </c>
    </row>
    <row r="34" s="295" customFormat="1" ht="20" customHeight="1" spans="1:8">
      <c r="A34" s="311" t="s">
        <v>63</v>
      </c>
      <c r="B34" s="306"/>
      <c r="C34" s="306">
        <v>0</v>
      </c>
      <c r="D34" s="306">
        <v>0</v>
      </c>
      <c r="E34" s="307"/>
      <c r="F34" s="308" t="s">
        <v>63</v>
      </c>
      <c r="G34" s="310"/>
      <c r="H34" s="295" t="b">
        <f t="shared" si="1"/>
        <v>1</v>
      </c>
    </row>
    <row r="35" s="295" customFormat="1" ht="20" customHeight="1" spans="1:8">
      <c r="A35" s="311" t="s">
        <v>64</v>
      </c>
      <c r="B35" s="306"/>
      <c r="C35" s="306">
        <v>0</v>
      </c>
      <c r="D35" s="306">
        <v>0</v>
      </c>
      <c r="E35" s="307"/>
      <c r="F35" s="308" t="s">
        <v>64</v>
      </c>
      <c r="G35" s="310"/>
      <c r="H35" s="295" t="b">
        <f t="shared" si="1"/>
        <v>1</v>
      </c>
    </row>
    <row r="36" s="295" customFormat="1" ht="20" customHeight="1" spans="1:8">
      <c r="A36" s="311" t="s">
        <v>65</v>
      </c>
      <c r="B36" s="306">
        <v>196</v>
      </c>
      <c r="C36" s="306">
        <v>190</v>
      </c>
      <c r="D36" s="306">
        <v>190</v>
      </c>
      <c r="E36" s="307">
        <f t="shared" si="0"/>
        <v>100</v>
      </c>
      <c r="F36" s="308" t="s">
        <v>65</v>
      </c>
      <c r="G36" s="310">
        <v>196</v>
      </c>
      <c r="H36" s="295" t="b">
        <f t="shared" si="1"/>
        <v>1</v>
      </c>
    </row>
    <row r="37" s="295" customFormat="1" ht="20" customHeight="1" spans="1:8">
      <c r="A37" s="311" t="s">
        <v>66</v>
      </c>
      <c r="B37" s="306"/>
      <c r="C37" s="306">
        <v>0</v>
      </c>
      <c r="D37" s="306">
        <v>0</v>
      </c>
      <c r="E37" s="307"/>
      <c r="F37" s="308" t="s">
        <v>66</v>
      </c>
      <c r="G37" s="310"/>
      <c r="H37" s="295" t="b">
        <f t="shared" si="1"/>
        <v>1</v>
      </c>
    </row>
    <row r="38" s="295" customFormat="1" ht="20" customHeight="1" spans="1:8">
      <c r="A38" s="311" t="s">
        <v>53</v>
      </c>
      <c r="B38" s="306">
        <v>1249</v>
      </c>
      <c r="C38" s="306">
        <v>1645</v>
      </c>
      <c r="D38" s="306">
        <v>1645</v>
      </c>
      <c r="E38" s="307">
        <f t="shared" si="0"/>
        <v>100</v>
      </c>
      <c r="F38" s="308" t="s">
        <v>53</v>
      </c>
      <c r="G38" s="310">
        <v>1249</v>
      </c>
      <c r="H38" s="295" t="b">
        <f t="shared" si="1"/>
        <v>1</v>
      </c>
    </row>
    <row r="39" s="295" customFormat="1" ht="20" customHeight="1" spans="1:8">
      <c r="A39" s="311" t="s">
        <v>67</v>
      </c>
      <c r="B39" s="306">
        <v>70</v>
      </c>
      <c r="C39" s="306">
        <v>1113</v>
      </c>
      <c r="D39" s="306">
        <v>1113</v>
      </c>
      <c r="E39" s="307">
        <f t="shared" si="0"/>
        <v>100</v>
      </c>
      <c r="F39" s="308" t="s">
        <v>68</v>
      </c>
      <c r="G39" s="310">
        <v>70</v>
      </c>
      <c r="H39" s="295" t="b">
        <f t="shared" si="1"/>
        <v>0</v>
      </c>
    </row>
    <row r="40" s="295" customFormat="1" ht="20" customHeight="1" spans="1:8">
      <c r="A40" s="305" t="s">
        <v>69</v>
      </c>
      <c r="B40" s="306">
        <f t="shared" ref="B40:G40" si="5">SUM(B41:B50)</f>
        <v>431</v>
      </c>
      <c r="C40" s="306">
        <f t="shared" si="5"/>
        <v>431</v>
      </c>
      <c r="D40" s="306">
        <f t="shared" si="5"/>
        <v>431</v>
      </c>
      <c r="E40" s="307">
        <f t="shared" si="0"/>
        <v>100</v>
      </c>
      <c r="F40" s="308" t="s">
        <v>69</v>
      </c>
      <c r="G40" s="310">
        <f t="shared" si="5"/>
        <v>431</v>
      </c>
      <c r="H40" s="295" t="b">
        <f t="shared" si="1"/>
        <v>1</v>
      </c>
    </row>
    <row r="41" s="295" customFormat="1" ht="20" customHeight="1" spans="1:8">
      <c r="A41" s="311" t="s">
        <v>44</v>
      </c>
      <c r="B41" s="306">
        <v>249</v>
      </c>
      <c r="C41" s="306">
        <v>249</v>
      </c>
      <c r="D41" s="306">
        <v>249</v>
      </c>
      <c r="E41" s="307">
        <f t="shared" si="0"/>
        <v>100</v>
      </c>
      <c r="F41" s="308" t="s">
        <v>44</v>
      </c>
      <c r="G41" s="310">
        <v>249</v>
      </c>
      <c r="H41" s="295" t="b">
        <f t="shared" si="1"/>
        <v>1</v>
      </c>
    </row>
    <row r="42" s="295" customFormat="1" ht="20" customHeight="1" spans="1:8">
      <c r="A42" s="311" t="s">
        <v>45</v>
      </c>
      <c r="B42" s="306">
        <v>20</v>
      </c>
      <c r="C42" s="306">
        <v>20</v>
      </c>
      <c r="D42" s="306">
        <v>20</v>
      </c>
      <c r="E42" s="307">
        <f t="shared" si="0"/>
        <v>100</v>
      </c>
      <c r="F42" s="308" t="s">
        <v>45</v>
      </c>
      <c r="G42" s="310">
        <v>20</v>
      </c>
      <c r="H42" s="295" t="b">
        <f t="shared" si="1"/>
        <v>1</v>
      </c>
    </row>
    <row r="43" s="295" customFormat="1" ht="20" customHeight="1" spans="1:8">
      <c r="A43" s="311" t="s">
        <v>46</v>
      </c>
      <c r="B43" s="306">
        <v>31</v>
      </c>
      <c r="C43" s="306">
        <v>31</v>
      </c>
      <c r="D43" s="306">
        <v>31</v>
      </c>
      <c r="E43" s="307">
        <f t="shared" si="0"/>
        <v>100</v>
      </c>
      <c r="F43" s="308" t="s">
        <v>46</v>
      </c>
      <c r="G43" s="310">
        <v>31</v>
      </c>
      <c r="H43" s="295" t="b">
        <f t="shared" si="1"/>
        <v>1</v>
      </c>
    </row>
    <row r="44" s="295" customFormat="1" ht="20" customHeight="1" spans="1:8">
      <c r="A44" s="311" t="s">
        <v>70</v>
      </c>
      <c r="B44" s="306"/>
      <c r="C44" s="306">
        <v>0</v>
      </c>
      <c r="D44" s="306">
        <v>0</v>
      </c>
      <c r="E44" s="307"/>
      <c r="F44" s="308" t="s">
        <v>70</v>
      </c>
      <c r="G44" s="310"/>
      <c r="H44" s="295" t="b">
        <f t="shared" si="1"/>
        <v>1</v>
      </c>
    </row>
    <row r="45" s="295" customFormat="1" ht="20" customHeight="1" spans="1:8">
      <c r="A45" s="311" t="s">
        <v>71</v>
      </c>
      <c r="B45" s="306"/>
      <c r="C45" s="306">
        <v>0</v>
      </c>
      <c r="D45" s="306">
        <v>0</v>
      </c>
      <c r="E45" s="307"/>
      <c r="F45" s="308" t="s">
        <v>71</v>
      </c>
      <c r="G45" s="310"/>
      <c r="H45" s="295" t="b">
        <f t="shared" si="1"/>
        <v>1</v>
      </c>
    </row>
    <row r="46" s="295" customFormat="1" ht="20" customHeight="1" spans="1:8">
      <c r="A46" s="311" t="s">
        <v>72</v>
      </c>
      <c r="B46" s="306"/>
      <c r="C46" s="306">
        <v>0</v>
      </c>
      <c r="D46" s="306">
        <v>0</v>
      </c>
      <c r="E46" s="307"/>
      <c r="F46" s="308" t="s">
        <v>72</v>
      </c>
      <c r="G46" s="310"/>
      <c r="H46" s="295" t="b">
        <f t="shared" si="1"/>
        <v>1</v>
      </c>
    </row>
    <row r="47" s="295" customFormat="1" ht="20" customHeight="1" spans="1:8">
      <c r="A47" s="311" t="s">
        <v>73</v>
      </c>
      <c r="B47" s="306"/>
      <c r="C47" s="306">
        <v>0</v>
      </c>
      <c r="D47" s="306">
        <v>0</v>
      </c>
      <c r="E47" s="307"/>
      <c r="F47" s="308" t="s">
        <v>73</v>
      </c>
      <c r="G47" s="310"/>
      <c r="H47" s="295" t="b">
        <f t="shared" si="1"/>
        <v>1</v>
      </c>
    </row>
    <row r="48" s="295" customFormat="1" ht="20" customHeight="1" spans="1:8">
      <c r="A48" s="311" t="s">
        <v>74</v>
      </c>
      <c r="B48" s="306"/>
      <c r="C48" s="306">
        <v>0</v>
      </c>
      <c r="D48" s="306">
        <v>0</v>
      </c>
      <c r="E48" s="307"/>
      <c r="F48" s="308" t="s">
        <v>74</v>
      </c>
      <c r="G48" s="310"/>
      <c r="H48" s="295" t="b">
        <f t="shared" si="1"/>
        <v>1</v>
      </c>
    </row>
    <row r="49" s="295" customFormat="1" ht="20" customHeight="1" spans="1:8">
      <c r="A49" s="311" t="s">
        <v>53</v>
      </c>
      <c r="B49" s="306">
        <v>101</v>
      </c>
      <c r="C49" s="306">
        <v>101</v>
      </c>
      <c r="D49" s="306">
        <v>101</v>
      </c>
      <c r="E49" s="307">
        <f t="shared" si="0"/>
        <v>100</v>
      </c>
      <c r="F49" s="308" t="s">
        <v>53</v>
      </c>
      <c r="G49" s="310">
        <v>101</v>
      </c>
      <c r="H49" s="295" t="b">
        <f t="shared" si="1"/>
        <v>1</v>
      </c>
    </row>
    <row r="50" s="295" customFormat="1" ht="20" customHeight="1" spans="1:8">
      <c r="A50" s="311" t="s">
        <v>75</v>
      </c>
      <c r="B50" s="306">
        <v>30</v>
      </c>
      <c r="C50" s="306">
        <v>30</v>
      </c>
      <c r="D50" s="306">
        <v>30</v>
      </c>
      <c r="E50" s="307">
        <f t="shared" si="0"/>
        <v>100</v>
      </c>
      <c r="F50" s="308" t="s">
        <v>75</v>
      </c>
      <c r="G50" s="310">
        <v>30</v>
      </c>
      <c r="H50" s="295" t="b">
        <f t="shared" si="1"/>
        <v>1</v>
      </c>
    </row>
    <row r="51" s="295" customFormat="1" ht="20" customHeight="1" spans="1:8">
      <c r="A51" s="305" t="s">
        <v>76</v>
      </c>
      <c r="B51" s="306">
        <f t="shared" ref="B51:G51" si="6">SUM(B52:B61)</f>
        <v>309</v>
      </c>
      <c r="C51" s="306">
        <f t="shared" si="6"/>
        <v>313</v>
      </c>
      <c r="D51" s="306">
        <f t="shared" si="6"/>
        <v>313</v>
      </c>
      <c r="E51" s="307">
        <f t="shared" si="0"/>
        <v>100</v>
      </c>
      <c r="F51" s="308" t="s">
        <v>76</v>
      </c>
      <c r="G51" s="310">
        <f t="shared" si="6"/>
        <v>309</v>
      </c>
      <c r="H51" s="295" t="b">
        <f t="shared" si="1"/>
        <v>1</v>
      </c>
    </row>
    <row r="52" s="295" customFormat="1" ht="20" customHeight="1" spans="1:8">
      <c r="A52" s="311" t="s">
        <v>44</v>
      </c>
      <c r="B52" s="306">
        <v>158</v>
      </c>
      <c r="C52" s="306">
        <v>158</v>
      </c>
      <c r="D52" s="306">
        <v>158</v>
      </c>
      <c r="E52" s="307">
        <f t="shared" si="0"/>
        <v>100</v>
      </c>
      <c r="F52" s="308" t="s">
        <v>44</v>
      </c>
      <c r="G52" s="310">
        <v>158</v>
      </c>
      <c r="H52" s="295" t="b">
        <f t="shared" si="1"/>
        <v>1</v>
      </c>
    </row>
    <row r="53" s="295" customFormat="1" ht="20" customHeight="1" spans="1:8">
      <c r="A53" s="311" t="s">
        <v>45</v>
      </c>
      <c r="B53" s="306"/>
      <c r="C53" s="306">
        <v>0</v>
      </c>
      <c r="D53" s="306">
        <v>0</v>
      </c>
      <c r="E53" s="307"/>
      <c r="F53" s="308" t="s">
        <v>45</v>
      </c>
      <c r="G53" s="310"/>
      <c r="H53" s="295" t="b">
        <f t="shared" si="1"/>
        <v>1</v>
      </c>
    </row>
    <row r="54" s="295" customFormat="1" ht="20" customHeight="1" spans="1:8">
      <c r="A54" s="311" t="s">
        <v>46</v>
      </c>
      <c r="B54" s="306"/>
      <c r="C54" s="306">
        <v>0</v>
      </c>
      <c r="D54" s="306">
        <v>0</v>
      </c>
      <c r="E54" s="307"/>
      <c r="F54" s="308" t="s">
        <v>46</v>
      </c>
      <c r="G54" s="310"/>
      <c r="H54" s="295" t="b">
        <f t="shared" si="1"/>
        <v>1</v>
      </c>
    </row>
    <row r="55" s="295" customFormat="1" ht="20" customHeight="1" spans="1:8">
      <c r="A55" s="311" t="s">
        <v>77</v>
      </c>
      <c r="B55" s="306"/>
      <c r="C55" s="306">
        <v>0</v>
      </c>
      <c r="D55" s="306">
        <v>0</v>
      </c>
      <c r="E55" s="307"/>
      <c r="F55" s="308" t="s">
        <v>77</v>
      </c>
      <c r="G55" s="310"/>
      <c r="H55" s="295" t="b">
        <f t="shared" si="1"/>
        <v>1</v>
      </c>
    </row>
    <row r="56" s="295" customFormat="1" ht="20" customHeight="1" spans="1:8">
      <c r="A56" s="311" t="s">
        <v>78</v>
      </c>
      <c r="B56" s="306">
        <v>60</v>
      </c>
      <c r="C56" s="306">
        <v>60</v>
      </c>
      <c r="D56" s="306">
        <v>60</v>
      </c>
      <c r="E56" s="307">
        <f t="shared" si="0"/>
        <v>100</v>
      </c>
      <c r="F56" s="308" t="s">
        <v>78</v>
      </c>
      <c r="G56" s="310">
        <v>60</v>
      </c>
      <c r="H56" s="295" t="b">
        <f t="shared" si="1"/>
        <v>1</v>
      </c>
    </row>
    <row r="57" s="295" customFormat="1" ht="20" customHeight="1" spans="1:8">
      <c r="A57" s="311" t="s">
        <v>79</v>
      </c>
      <c r="B57" s="306">
        <v>20</v>
      </c>
      <c r="C57" s="306">
        <v>40</v>
      </c>
      <c r="D57" s="306">
        <v>40</v>
      </c>
      <c r="E57" s="307">
        <f t="shared" si="0"/>
        <v>100</v>
      </c>
      <c r="F57" s="308" t="s">
        <v>79</v>
      </c>
      <c r="G57" s="310">
        <v>20</v>
      </c>
      <c r="H57" s="295" t="b">
        <f t="shared" si="1"/>
        <v>1</v>
      </c>
    </row>
    <row r="58" s="295" customFormat="1" ht="20" customHeight="1" spans="1:8">
      <c r="A58" s="311" t="s">
        <v>80</v>
      </c>
      <c r="B58" s="306">
        <v>30</v>
      </c>
      <c r="C58" s="306">
        <v>30</v>
      </c>
      <c r="D58" s="306">
        <v>30</v>
      </c>
      <c r="E58" s="307">
        <f t="shared" si="0"/>
        <v>100</v>
      </c>
      <c r="F58" s="308" t="s">
        <v>80</v>
      </c>
      <c r="G58" s="310">
        <v>30</v>
      </c>
      <c r="H58" s="295" t="b">
        <f t="shared" si="1"/>
        <v>1</v>
      </c>
    </row>
    <row r="59" s="295" customFormat="1" ht="20" customHeight="1" spans="1:8">
      <c r="A59" s="311" t="s">
        <v>81</v>
      </c>
      <c r="B59" s="306"/>
      <c r="C59" s="306">
        <v>0</v>
      </c>
      <c r="D59" s="306">
        <v>0</v>
      </c>
      <c r="E59" s="307"/>
      <c r="F59" s="308" t="s">
        <v>81</v>
      </c>
      <c r="G59" s="310"/>
      <c r="H59" s="295" t="b">
        <f t="shared" si="1"/>
        <v>1</v>
      </c>
    </row>
    <row r="60" s="295" customFormat="1" ht="20" customHeight="1" spans="1:8">
      <c r="A60" s="311" t="s">
        <v>53</v>
      </c>
      <c r="B60" s="306">
        <v>41</v>
      </c>
      <c r="C60" s="306">
        <v>25</v>
      </c>
      <c r="D60" s="306">
        <v>25</v>
      </c>
      <c r="E60" s="307">
        <f t="shared" si="0"/>
        <v>100</v>
      </c>
      <c r="F60" s="308" t="s">
        <v>53</v>
      </c>
      <c r="G60" s="310">
        <v>41</v>
      </c>
      <c r="H60" s="295" t="b">
        <f t="shared" si="1"/>
        <v>1</v>
      </c>
    </row>
    <row r="61" s="295" customFormat="1" ht="20" customHeight="1" spans="1:8">
      <c r="A61" s="311" t="s">
        <v>82</v>
      </c>
      <c r="B61" s="306"/>
      <c r="C61" s="306">
        <v>0</v>
      </c>
      <c r="D61" s="306">
        <v>0</v>
      </c>
      <c r="E61" s="307"/>
      <c r="F61" s="308" t="s">
        <v>82</v>
      </c>
      <c r="G61" s="310"/>
      <c r="H61" s="295" t="b">
        <f t="shared" si="1"/>
        <v>1</v>
      </c>
    </row>
    <row r="62" s="295" customFormat="1" ht="20" customHeight="1" spans="1:8">
      <c r="A62" s="305" t="s">
        <v>83</v>
      </c>
      <c r="B62" s="306">
        <f t="shared" ref="B62:G62" si="7">SUM(B63:B72)</f>
        <v>2136</v>
      </c>
      <c r="C62" s="306">
        <f t="shared" si="7"/>
        <v>3044</v>
      </c>
      <c r="D62" s="306">
        <f t="shared" si="7"/>
        <v>3044</v>
      </c>
      <c r="E62" s="307">
        <f t="shared" si="0"/>
        <v>100</v>
      </c>
      <c r="F62" s="308" t="s">
        <v>83</v>
      </c>
      <c r="G62" s="310">
        <f t="shared" si="7"/>
        <v>2136</v>
      </c>
      <c r="H62" s="295" t="b">
        <f t="shared" si="1"/>
        <v>1</v>
      </c>
    </row>
    <row r="63" s="295" customFormat="1" ht="20" customHeight="1" spans="1:8">
      <c r="A63" s="311" t="s">
        <v>44</v>
      </c>
      <c r="B63" s="306">
        <v>957</v>
      </c>
      <c r="C63" s="306">
        <v>1550</v>
      </c>
      <c r="D63" s="306">
        <v>1550</v>
      </c>
      <c r="E63" s="307">
        <f t="shared" si="0"/>
        <v>100</v>
      </c>
      <c r="F63" s="308" t="s">
        <v>44</v>
      </c>
      <c r="G63" s="310">
        <v>957</v>
      </c>
      <c r="H63" s="295" t="b">
        <f t="shared" si="1"/>
        <v>1</v>
      </c>
    </row>
    <row r="64" s="295" customFormat="1" ht="20" customHeight="1" spans="1:8">
      <c r="A64" s="311" t="s">
        <v>45</v>
      </c>
      <c r="B64" s="306"/>
      <c r="C64" s="306">
        <v>0</v>
      </c>
      <c r="D64" s="306">
        <v>0</v>
      </c>
      <c r="E64" s="307"/>
      <c r="F64" s="308" t="s">
        <v>45</v>
      </c>
      <c r="G64" s="310"/>
      <c r="H64" s="295" t="b">
        <f t="shared" si="1"/>
        <v>1</v>
      </c>
    </row>
    <row r="65" s="295" customFormat="1" ht="20" customHeight="1" spans="1:8">
      <c r="A65" s="311" t="s">
        <v>46</v>
      </c>
      <c r="B65" s="306">
        <v>47</v>
      </c>
      <c r="C65" s="306">
        <v>119</v>
      </c>
      <c r="D65" s="306">
        <v>119</v>
      </c>
      <c r="E65" s="307">
        <f t="shared" si="0"/>
        <v>100</v>
      </c>
      <c r="F65" s="308" t="s">
        <v>46</v>
      </c>
      <c r="G65" s="310">
        <v>47</v>
      </c>
      <c r="H65" s="295" t="b">
        <f t="shared" si="1"/>
        <v>1</v>
      </c>
    </row>
    <row r="66" s="295" customFormat="1" ht="20" customHeight="1" spans="1:8">
      <c r="A66" s="311" t="s">
        <v>84</v>
      </c>
      <c r="B66" s="306"/>
      <c r="C66" s="306">
        <v>50</v>
      </c>
      <c r="D66" s="306">
        <v>50</v>
      </c>
      <c r="E66" s="307">
        <f t="shared" si="0"/>
        <v>100</v>
      </c>
      <c r="F66" s="308" t="s">
        <v>84</v>
      </c>
      <c r="G66" s="310"/>
      <c r="H66" s="295" t="b">
        <f t="shared" si="1"/>
        <v>1</v>
      </c>
    </row>
    <row r="67" s="295" customFormat="1" ht="20" customHeight="1" spans="1:8">
      <c r="A67" s="311" t="s">
        <v>85</v>
      </c>
      <c r="B67" s="306">
        <v>18</v>
      </c>
      <c r="C67" s="306">
        <v>15</v>
      </c>
      <c r="D67" s="306">
        <v>15</v>
      </c>
      <c r="E67" s="307">
        <f t="shared" si="0"/>
        <v>100</v>
      </c>
      <c r="F67" s="308" t="s">
        <v>85</v>
      </c>
      <c r="G67" s="310">
        <v>18</v>
      </c>
      <c r="H67" s="295" t="b">
        <f t="shared" si="1"/>
        <v>1</v>
      </c>
    </row>
    <row r="68" s="295" customFormat="1" ht="20" customHeight="1" spans="1:8">
      <c r="A68" s="311" t="s">
        <v>86</v>
      </c>
      <c r="B68" s="306">
        <v>65</v>
      </c>
      <c r="C68" s="306">
        <v>60</v>
      </c>
      <c r="D68" s="306">
        <v>60</v>
      </c>
      <c r="E68" s="307">
        <f t="shared" si="0"/>
        <v>100</v>
      </c>
      <c r="F68" s="308" t="s">
        <v>86</v>
      </c>
      <c r="G68" s="310">
        <v>65</v>
      </c>
      <c r="H68" s="295" t="b">
        <f t="shared" si="1"/>
        <v>1</v>
      </c>
    </row>
    <row r="69" s="295" customFormat="1" ht="20" customHeight="1" spans="1:8">
      <c r="A69" s="311" t="s">
        <v>87</v>
      </c>
      <c r="B69" s="306">
        <v>50</v>
      </c>
      <c r="C69" s="306">
        <v>0</v>
      </c>
      <c r="D69" s="306">
        <v>0</v>
      </c>
      <c r="E69" s="307"/>
      <c r="F69" s="308" t="s">
        <v>87</v>
      </c>
      <c r="G69" s="310">
        <v>50</v>
      </c>
      <c r="H69" s="295" t="b">
        <f t="shared" si="1"/>
        <v>1</v>
      </c>
    </row>
    <row r="70" s="295" customFormat="1" ht="20" customHeight="1" spans="1:8">
      <c r="A70" s="311" t="s">
        <v>88</v>
      </c>
      <c r="B70" s="306">
        <v>9</v>
      </c>
      <c r="C70" s="306">
        <v>260</v>
      </c>
      <c r="D70" s="306">
        <v>260</v>
      </c>
      <c r="E70" s="307">
        <f>D70/C70*100</f>
        <v>100</v>
      </c>
      <c r="F70" s="308" t="s">
        <v>88</v>
      </c>
      <c r="G70" s="310">
        <v>9</v>
      </c>
      <c r="H70" s="295" t="b">
        <f t="shared" si="1"/>
        <v>1</v>
      </c>
    </row>
    <row r="71" s="295" customFormat="1" ht="20" customHeight="1" spans="1:8">
      <c r="A71" s="311" t="s">
        <v>53</v>
      </c>
      <c r="B71" s="306">
        <v>890</v>
      </c>
      <c r="C71" s="306">
        <v>890</v>
      </c>
      <c r="D71" s="306">
        <v>890</v>
      </c>
      <c r="E71" s="307">
        <f>D71/C71*100</f>
        <v>100</v>
      </c>
      <c r="F71" s="308" t="s">
        <v>53</v>
      </c>
      <c r="G71" s="310">
        <v>890</v>
      </c>
      <c r="H71" s="295" t="b">
        <f t="shared" ref="H71:H134" si="8">EXACT(A71,F71)</f>
        <v>1</v>
      </c>
    </row>
    <row r="72" s="295" customFormat="1" ht="20" customHeight="1" spans="1:8">
      <c r="A72" s="311" t="s">
        <v>89</v>
      </c>
      <c r="B72" s="306">
        <v>100</v>
      </c>
      <c r="C72" s="306">
        <v>100</v>
      </c>
      <c r="D72" s="306">
        <v>100</v>
      </c>
      <c r="E72" s="307">
        <f>D72/C72*100</f>
        <v>100</v>
      </c>
      <c r="F72" s="308" t="s">
        <v>89</v>
      </c>
      <c r="G72" s="310">
        <v>100</v>
      </c>
      <c r="H72" s="295" t="b">
        <f t="shared" si="8"/>
        <v>1</v>
      </c>
    </row>
    <row r="73" s="295" customFormat="1" ht="20" customHeight="1" spans="1:8">
      <c r="A73" s="305" t="s">
        <v>90</v>
      </c>
      <c r="B73" s="306">
        <f t="shared" ref="B73:G73" si="9">SUM(B74:B84)</f>
        <v>0</v>
      </c>
      <c r="C73" s="306">
        <f t="shared" si="9"/>
        <v>0</v>
      </c>
      <c r="D73" s="306">
        <f t="shared" si="9"/>
        <v>0</v>
      </c>
      <c r="E73" s="307"/>
      <c r="F73" s="308" t="s">
        <v>90</v>
      </c>
      <c r="G73" s="310">
        <f t="shared" si="9"/>
        <v>0</v>
      </c>
      <c r="H73" s="295" t="b">
        <f t="shared" si="8"/>
        <v>1</v>
      </c>
    </row>
    <row r="74" s="295" customFormat="1" ht="20" customHeight="1" spans="1:8">
      <c r="A74" s="311" t="s">
        <v>44</v>
      </c>
      <c r="B74" s="306"/>
      <c r="C74" s="306">
        <v>0</v>
      </c>
      <c r="D74" s="306">
        <v>0</v>
      </c>
      <c r="E74" s="307"/>
      <c r="F74" s="308" t="s">
        <v>44</v>
      </c>
      <c r="G74" s="310"/>
      <c r="H74" s="295" t="b">
        <f t="shared" si="8"/>
        <v>1</v>
      </c>
    </row>
    <row r="75" s="295" customFormat="1" ht="20" customHeight="1" spans="1:8">
      <c r="A75" s="311" t="s">
        <v>45</v>
      </c>
      <c r="B75" s="306"/>
      <c r="C75" s="306">
        <v>0</v>
      </c>
      <c r="D75" s="306">
        <v>0</v>
      </c>
      <c r="E75" s="307"/>
      <c r="F75" s="308" t="s">
        <v>45</v>
      </c>
      <c r="G75" s="310"/>
      <c r="H75" s="295" t="b">
        <f t="shared" si="8"/>
        <v>1</v>
      </c>
    </row>
    <row r="76" s="295" customFormat="1" ht="20" customHeight="1" spans="1:8">
      <c r="A76" s="311" t="s">
        <v>46</v>
      </c>
      <c r="B76" s="306"/>
      <c r="C76" s="306">
        <v>0</v>
      </c>
      <c r="D76" s="306">
        <v>0</v>
      </c>
      <c r="E76" s="307"/>
      <c r="F76" s="308" t="s">
        <v>46</v>
      </c>
      <c r="G76" s="310"/>
      <c r="H76" s="295" t="b">
        <f t="shared" si="8"/>
        <v>1</v>
      </c>
    </row>
    <row r="77" s="295" customFormat="1" ht="20" customHeight="1" spans="1:8">
      <c r="A77" s="311" t="s">
        <v>91</v>
      </c>
      <c r="B77" s="306"/>
      <c r="C77" s="306">
        <v>0</v>
      </c>
      <c r="D77" s="306">
        <v>0</v>
      </c>
      <c r="E77" s="307"/>
      <c r="F77" s="308" t="s">
        <v>91</v>
      </c>
      <c r="G77" s="310"/>
      <c r="H77" s="295" t="b">
        <f t="shared" si="8"/>
        <v>1</v>
      </c>
    </row>
    <row r="78" s="295" customFormat="1" ht="20" customHeight="1" spans="1:8">
      <c r="A78" s="311" t="s">
        <v>92</v>
      </c>
      <c r="B78" s="306"/>
      <c r="C78" s="306">
        <v>0</v>
      </c>
      <c r="D78" s="306">
        <v>0</v>
      </c>
      <c r="E78" s="307"/>
      <c r="F78" s="308" t="s">
        <v>92</v>
      </c>
      <c r="G78" s="310"/>
      <c r="H78" s="295" t="b">
        <f t="shared" si="8"/>
        <v>1</v>
      </c>
    </row>
    <row r="79" s="295" customFormat="1" ht="20" customHeight="1" spans="1:8">
      <c r="A79" s="311" t="s">
        <v>93</v>
      </c>
      <c r="B79" s="306"/>
      <c r="C79" s="306">
        <v>0</v>
      </c>
      <c r="D79" s="306">
        <v>0</v>
      </c>
      <c r="E79" s="307"/>
      <c r="F79" s="308" t="s">
        <v>93</v>
      </c>
      <c r="G79" s="310"/>
      <c r="H79" s="295" t="b">
        <f t="shared" si="8"/>
        <v>1</v>
      </c>
    </row>
    <row r="80" s="295" customFormat="1" ht="20" customHeight="1" spans="1:8">
      <c r="A80" s="311" t="s">
        <v>94</v>
      </c>
      <c r="B80" s="306"/>
      <c r="C80" s="306">
        <v>0</v>
      </c>
      <c r="D80" s="306">
        <v>0</v>
      </c>
      <c r="E80" s="307"/>
      <c r="F80" s="308" t="s">
        <v>94</v>
      </c>
      <c r="G80" s="310"/>
      <c r="H80" s="295" t="b">
        <f t="shared" si="8"/>
        <v>1</v>
      </c>
    </row>
    <row r="81" s="295" customFormat="1" ht="20" customHeight="1" spans="1:8">
      <c r="A81" s="311" t="s">
        <v>95</v>
      </c>
      <c r="B81" s="306"/>
      <c r="C81" s="306">
        <v>0</v>
      </c>
      <c r="D81" s="306">
        <v>0</v>
      </c>
      <c r="E81" s="307"/>
      <c r="F81" s="308" t="s">
        <v>95</v>
      </c>
      <c r="G81" s="310"/>
      <c r="H81" s="295" t="b">
        <f t="shared" si="8"/>
        <v>1</v>
      </c>
    </row>
    <row r="82" s="295" customFormat="1" ht="20" customHeight="1" spans="1:8">
      <c r="A82" s="311" t="s">
        <v>87</v>
      </c>
      <c r="B82" s="306"/>
      <c r="C82" s="306">
        <v>0</v>
      </c>
      <c r="D82" s="306">
        <v>0</v>
      </c>
      <c r="E82" s="307"/>
      <c r="F82" s="308" t="s">
        <v>87</v>
      </c>
      <c r="G82" s="310"/>
      <c r="H82" s="295" t="b">
        <f t="shared" si="8"/>
        <v>1</v>
      </c>
    </row>
    <row r="83" s="295" customFormat="1" ht="20" customHeight="1" spans="1:8">
      <c r="A83" s="311" t="s">
        <v>53</v>
      </c>
      <c r="B83" s="306"/>
      <c r="C83" s="306">
        <v>0</v>
      </c>
      <c r="D83" s="306">
        <v>0</v>
      </c>
      <c r="E83" s="307"/>
      <c r="F83" s="308" t="s">
        <v>53</v>
      </c>
      <c r="G83" s="310"/>
      <c r="H83" s="295" t="b">
        <f t="shared" si="8"/>
        <v>1</v>
      </c>
    </row>
    <row r="84" s="295" customFormat="1" ht="20" customHeight="1" spans="1:8">
      <c r="A84" s="311" t="s">
        <v>96</v>
      </c>
      <c r="B84" s="306"/>
      <c r="C84" s="306">
        <v>0</v>
      </c>
      <c r="D84" s="306">
        <v>0</v>
      </c>
      <c r="E84" s="307"/>
      <c r="F84" s="308" t="s">
        <v>96</v>
      </c>
      <c r="G84" s="310"/>
      <c r="H84" s="295" t="b">
        <f t="shared" si="8"/>
        <v>1</v>
      </c>
    </row>
    <row r="85" s="295" customFormat="1" ht="20" customHeight="1" spans="1:8">
      <c r="A85" s="305" t="s">
        <v>97</v>
      </c>
      <c r="B85" s="306">
        <f t="shared" ref="B85:G85" si="10">SUM(B86:B93)</f>
        <v>330</v>
      </c>
      <c r="C85" s="306">
        <f t="shared" si="10"/>
        <v>356</v>
      </c>
      <c r="D85" s="306">
        <f t="shared" si="10"/>
        <v>356</v>
      </c>
      <c r="E85" s="307">
        <f>D85/C85*100</f>
        <v>100</v>
      </c>
      <c r="F85" s="308" t="s">
        <v>97</v>
      </c>
      <c r="G85" s="310">
        <f t="shared" si="10"/>
        <v>330</v>
      </c>
      <c r="H85" s="295" t="b">
        <f t="shared" si="8"/>
        <v>1</v>
      </c>
    </row>
    <row r="86" s="295" customFormat="1" ht="20" customHeight="1" spans="1:8">
      <c r="A86" s="311" t="s">
        <v>44</v>
      </c>
      <c r="B86" s="306">
        <v>186</v>
      </c>
      <c r="C86" s="306">
        <v>186</v>
      </c>
      <c r="D86" s="306">
        <v>186</v>
      </c>
      <c r="E86" s="307">
        <f>D86/C86*100</f>
        <v>100</v>
      </c>
      <c r="F86" s="308" t="s">
        <v>44</v>
      </c>
      <c r="G86" s="310">
        <v>186</v>
      </c>
      <c r="H86" s="295" t="b">
        <f t="shared" si="8"/>
        <v>1</v>
      </c>
    </row>
    <row r="87" s="295" customFormat="1" ht="20" customHeight="1" spans="1:8">
      <c r="A87" s="311" t="s">
        <v>45</v>
      </c>
      <c r="B87" s="306"/>
      <c r="C87" s="306">
        <v>30</v>
      </c>
      <c r="D87" s="306">
        <v>30</v>
      </c>
      <c r="E87" s="307">
        <f>D87/C87*100</f>
        <v>100</v>
      </c>
      <c r="F87" s="308" t="s">
        <v>45</v>
      </c>
      <c r="G87" s="310"/>
      <c r="H87" s="295" t="b">
        <f t="shared" si="8"/>
        <v>1</v>
      </c>
    </row>
    <row r="88" s="295" customFormat="1" ht="20" customHeight="1" spans="1:8">
      <c r="A88" s="311" t="s">
        <v>46</v>
      </c>
      <c r="B88" s="306"/>
      <c r="C88" s="306">
        <v>0</v>
      </c>
      <c r="D88" s="306">
        <v>0</v>
      </c>
      <c r="E88" s="307"/>
      <c r="F88" s="308" t="s">
        <v>46</v>
      </c>
      <c r="G88" s="310"/>
      <c r="H88" s="295" t="b">
        <f t="shared" si="8"/>
        <v>1</v>
      </c>
    </row>
    <row r="89" s="295" customFormat="1" ht="20" customHeight="1" spans="1:8">
      <c r="A89" s="311" t="s">
        <v>98</v>
      </c>
      <c r="B89" s="306">
        <v>50</v>
      </c>
      <c r="C89" s="306">
        <v>0</v>
      </c>
      <c r="D89" s="306">
        <v>0</v>
      </c>
      <c r="E89" s="307"/>
      <c r="F89" s="308" t="s">
        <v>98</v>
      </c>
      <c r="G89" s="310">
        <v>50</v>
      </c>
      <c r="H89" s="295" t="b">
        <f t="shared" si="8"/>
        <v>1</v>
      </c>
    </row>
    <row r="90" s="295" customFormat="1" ht="20" customHeight="1" spans="1:8">
      <c r="A90" s="311" t="s">
        <v>99</v>
      </c>
      <c r="B90" s="306"/>
      <c r="C90" s="306">
        <v>50</v>
      </c>
      <c r="D90" s="306">
        <v>50</v>
      </c>
      <c r="E90" s="307">
        <f>D90/C90*100</f>
        <v>100</v>
      </c>
      <c r="F90" s="308" t="s">
        <v>99</v>
      </c>
      <c r="G90" s="310"/>
      <c r="H90" s="295" t="b">
        <f t="shared" si="8"/>
        <v>1</v>
      </c>
    </row>
    <row r="91" s="295" customFormat="1" ht="20" customHeight="1" spans="1:8">
      <c r="A91" s="311" t="s">
        <v>87</v>
      </c>
      <c r="B91" s="306"/>
      <c r="C91" s="306">
        <v>0</v>
      </c>
      <c r="D91" s="306">
        <v>0</v>
      </c>
      <c r="E91" s="307"/>
      <c r="F91" s="308" t="s">
        <v>87</v>
      </c>
      <c r="G91" s="310"/>
      <c r="H91" s="295" t="b">
        <f t="shared" si="8"/>
        <v>1</v>
      </c>
    </row>
    <row r="92" s="295" customFormat="1" ht="20" customHeight="1" spans="1:8">
      <c r="A92" s="311" t="s">
        <v>53</v>
      </c>
      <c r="B92" s="306">
        <v>94</v>
      </c>
      <c r="C92" s="306">
        <v>90</v>
      </c>
      <c r="D92" s="306">
        <v>90</v>
      </c>
      <c r="E92" s="307">
        <f>D92/C92*100</f>
        <v>100</v>
      </c>
      <c r="F92" s="308" t="s">
        <v>53</v>
      </c>
      <c r="G92" s="310">
        <v>94</v>
      </c>
      <c r="H92" s="295" t="b">
        <f t="shared" si="8"/>
        <v>1</v>
      </c>
    </row>
    <row r="93" s="295" customFormat="1" ht="20" customHeight="1" spans="1:8">
      <c r="A93" s="311" t="s">
        <v>100</v>
      </c>
      <c r="B93" s="306"/>
      <c r="C93" s="306">
        <v>0</v>
      </c>
      <c r="D93" s="306">
        <v>0</v>
      </c>
      <c r="E93" s="307"/>
      <c r="F93" s="308" t="s">
        <v>100</v>
      </c>
      <c r="G93" s="310"/>
      <c r="H93" s="295" t="b">
        <f t="shared" si="8"/>
        <v>1</v>
      </c>
    </row>
    <row r="94" s="295" customFormat="1" ht="20" customHeight="1" spans="1:8">
      <c r="A94" s="305" t="s">
        <v>101</v>
      </c>
      <c r="B94" s="306">
        <f t="shared" ref="B94:G94" si="11">SUM(B95:B106)</f>
        <v>0</v>
      </c>
      <c r="C94" s="306">
        <f t="shared" si="11"/>
        <v>0</v>
      </c>
      <c r="D94" s="306">
        <f t="shared" si="11"/>
        <v>0</v>
      </c>
      <c r="E94" s="307"/>
      <c r="F94" s="308" t="s">
        <v>101</v>
      </c>
      <c r="G94" s="310">
        <f t="shared" si="11"/>
        <v>0</v>
      </c>
      <c r="H94" s="295" t="b">
        <f t="shared" si="8"/>
        <v>1</v>
      </c>
    </row>
    <row r="95" s="295" customFormat="1" ht="20" customHeight="1" spans="1:8">
      <c r="A95" s="311" t="s">
        <v>44</v>
      </c>
      <c r="B95" s="306"/>
      <c r="C95" s="306">
        <v>0</v>
      </c>
      <c r="D95" s="306">
        <v>0</v>
      </c>
      <c r="E95" s="307"/>
      <c r="F95" s="308" t="s">
        <v>44</v>
      </c>
      <c r="G95" s="310"/>
      <c r="H95" s="295" t="b">
        <f t="shared" si="8"/>
        <v>1</v>
      </c>
    </row>
    <row r="96" s="295" customFormat="1" ht="20" customHeight="1" spans="1:8">
      <c r="A96" s="311" t="s">
        <v>45</v>
      </c>
      <c r="B96" s="306"/>
      <c r="C96" s="306">
        <v>0</v>
      </c>
      <c r="D96" s="306">
        <v>0</v>
      </c>
      <c r="E96" s="307"/>
      <c r="F96" s="308" t="s">
        <v>45</v>
      </c>
      <c r="G96" s="310"/>
      <c r="H96" s="295" t="b">
        <f t="shared" si="8"/>
        <v>1</v>
      </c>
    </row>
    <row r="97" s="295" customFormat="1" ht="20" customHeight="1" spans="1:8">
      <c r="A97" s="311" t="s">
        <v>46</v>
      </c>
      <c r="B97" s="306"/>
      <c r="C97" s="306">
        <v>0</v>
      </c>
      <c r="D97" s="306">
        <v>0</v>
      </c>
      <c r="E97" s="307"/>
      <c r="F97" s="308" t="s">
        <v>46</v>
      </c>
      <c r="G97" s="310"/>
      <c r="H97" s="295" t="b">
        <f t="shared" si="8"/>
        <v>1</v>
      </c>
    </row>
    <row r="98" s="295" customFormat="1" ht="20" customHeight="1" spans="1:8">
      <c r="A98" s="311" t="s">
        <v>102</v>
      </c>
      <c r="B98" s="306"/>
      <c r="C98" s="306">
        <v>0</v>
      </c>
      <c r="D98" s="306">
        <v>0</v>
      </c>
      <c r="E98" s="307"/>
      <c r="F98" s="308" t="s">
        <v>102</v>
      </c>
      <c r="G98" s="310"/>
      <c r="H98" s="295" t="b">
        <f t="shared" si="8"/>
        <v>1</v>
      </c>
    </row>
    <row r="99" s="295" customFormat="1" ht="20" customHeight="1" spans="1:8">
      <c r="A99" s="311" t="s">
        <v>103</v>
      </c>
      <c r="B99" s="306"/>
      <c r="C99" s="306">
        <v>0</v>
      </c>
      <c r="D99" s="306">
        <v>0</v>
      </c>
      <c r="E99" s="307"/>
      <c r="F99" s="308" t="s">
        <v>103</v>
      </c>
      <c r="G99" s="310"/>
      <c r="H99" s="295" t="b">
        <f t="shared" si="8"/>
        <v>1</v>
      </c>
    </row>
    <row r="100" s="295" customFormat="1" ht="20" customHeight="1" spans="1:8">
      <c r="A100" s="311" t="s">
        <v>87</v>
      </c>
      <c r="B100" s="306"/>
      <c r="C100" s="306">
        <v>0</v>
      </c>
      <c r="D100" s="306">
        <v>0</v>
      </c>
      <c r="E100" s="307"/>
      <c r="F100" s="308" t="s">
        <v>87</v>
      </c>
      <c r="G100" s="310"/>
      <c r="H100" s="295" t="b">
        <f t="shared" si="8"/>
        <v>1</v>
      </c>
    </row>
    <row r="101" s="295" customFormat="1" ht="20" customHeight="1" spans="1:8">
      <c r="A101" s="311" t="s">
        <v>104</v>
      </c>
      <c r="B101" s="306"/>
      <c r="C101" s="306">
        <v>0</v>
      </c>
      <c r="D101" s="306">
        <v>0</v>
      </c>
      <c r="E101" s="307"/>
      <c r="F101" s="308" t="s">
        <v>104</v>
      </c>
      <c r="G101" s="310"/>
      <c r="H101" s="295" t="b">
        <f t="shared" si="8"/>
        <v>1</v>
      </c>
    </row>
    <row r="102" s="295" customFormat="1" ht="20" customHeight="1" spans="1:8">
      <c r="A102" s="311" t="s">
        <v>105</v>
      </c>
      <c r="B102" s="306"/>
      <c r="C102" s="306">
        <v>0</v>
      </c>
      <c r="D102" s="306">
        <v>0</v>
      </c>
      <c r="E102" s="307"/>
      <c r="F102" s="308" t="s">
        <v>105</v>
      </c>
      <c r="G102" s="310"/>
      <c r="H102" s="295" t="b">
        <f t="shared" si="8"/>
        <v>1</v>
      </c>
    </row>
    <row r="103" s="295" customFormat="1" ht="20" customHeight="1" spans="1:8">
      <c r="A103" s="311" t="s">
        <v>106</v>
      </c>
      <c r="B103" s="306"/>
      <c r="C103" s="306">
        <v>0</v>
      </c>
      <c r="D103" s="306">
        <v>0</v>
      </c>
      <c r="E103" s="307"/>
      <c r="F103" s="308" t="s">
        <v>106</v>
      </c>
      <c r="G103" s="310"/>
      <c r="H103" s="295" t="b">
        <f t="shared" si="8"/>
        <v>1</v>
      </c>
    </row>
    <row r="104" s="295" customFormat="1" ht="20" customHeight="1" spans="1:8">
      <c r="A104" s="311" t="s">
        <v>107</v>
      </c>
      <c r="B104" s="306"/>
      <c r="C104" s="306">
        <v>0</v>
      </c>
      <c r="D104" s="306">
        <v>0</v>
      </c>
      <c r="E104" s="307"/>
      <c r="F104" s="308" t="s">
        <v>107</v>
      </c>
      <c r="G104" s="310"/>
      <c r="H104" s="295" t="b">
        <f t="shared" si="8"/>
        <v>1</v>
      </c>
    </row>
    <row r="105" s="295" customFormat="1" ht="20" customHeight="1" spans="1:8">
      <c r="A105" s="311" t="s">
        <v>53</v>
      </c>
      <c r="B105" s="306"/>
      <c r="C105" s="306">
        <v>0</v>
      </c>
      <c r="D105" s="306">
        <v>0</v>
      </c>
      <c r="E105" s="307"/>
      <c r="F105" s="308" t="s">
        <v>53</v>
      </c>
      <c r="G105" s="310"/>
      <c r="H105" s="295" t="b">
        <f t="shared" si="8"/>
        <v>1</v>
      </c>
    </row>
    <row r="106" s="295" customFormat="1" ht="20" customHeight="1" spans="1:8">
      <c r="A106" s="311" t="s">
        <v>108</v>
      </c>
      <c r="B106" s="306"/>
      <c r="C106" s="306">
        <v>0</v>
      </c>
      <c r="D106" s="306">
        <v>0</v>
      </c>
      <c r="E106" s="307"/>
      <c r="F106" s="308" t="s">
        <v>108</v>
      </c>
      <c r="G106" s="310"/>
      <c r="H106" s="295" t="b">
        <f t="shared" si="8"/>
        <v>1</v>
      </c>
    </row>
    <row r="107" s="295" customFormat="1" ht="20" customHeight="1" spans="1:8">
      <c r="A107" s="305" t="s">
        <v>109</v>
      </c>
      <c r="B107" s="306">
        <f t="shared" ref="B107:G107" si="12">SUM(B108:B116)</f>
        <v>16</v>
      </c>
      <c r="C107" s="306">
        <f t="shared" si="12"/>
        <v>16</v>
      </c>
      <c r="D107" s="306">
        <f t="shared" si="12"/>
        <v>16</v>
      </c>
      <c r="E107" s="307">
        <f>D107/C107*100</f>
        <v>100</v>
      </c>
      <c r="F107" s="308" t="s">
        <v>109</v>
      </c>
      <c r="G107" s="310">
        <f t="shared" si="12"/>
        <v>16</v>
      </c>
      <c r="H107" s="295" t="b">
        <f t="shared" si="8"/>
        <v>1</v>
      </c>
    </row>
    <row r="108" s="295" customFormat="1" ht="20" customHeight="1" spans="1:8">
      <c r="A108" s="311" t="s">
        <v>44</v>
      </c>
      <c r="B108" s="306">
        <v>9</v>
      </c>
      <c r="C108" s="306">
        <v>9</v>
      </c>
      <c r="D108" s="306">
        <v>9</v>
      </c>
      <c r="E108" s="307">
        <f>D108/C108*100</f>
        <v>100</v>
      </c>
      <c r="F108" s="308" t="s">
        <v>44</v>
      </c>
      <c r="G108" s="310">
        <v>9</v>
      </c>
      <c r="H108" s="295" t="b">
        <f t="shared" si="8"/>
        <v>1</v>
      </c>
    </row>
    <row r="109" s="295" customFormat="1" ht="20" customHeight="1" spans="1:8">
      <c r="A109" s="311" t="s">
        <v>45</v>
      </c>
      <c r="B109" s="306"/>
      <c r="C109" s="306">
        <v>0</v>
      </c>
      <c r="D109" s="306">
        <v>0</v>
      </c>
      <c r="E109" s="307"/>
      <c r="F109" s="308" t="s">
        <v>45</v>
      </c>
      <c r="G109" s="310"/>
      <c r="H109" s="295" t="b">
        <f t="shared" si="8"/>
        <v>1</v>
      </c>
    </row>
    <row r="110" s="295" customFormat="1" ht="20" customHeight="1" spans="1:8">
      <c r="A110" s="311" t="s">
        <v>46</v>
      </c>
      <c r="B110" s="306">
        <v>7</v>
      </c>
      <c r="C110" s="306">
        <v>7</v>
      </c>
      <c r="D110" s="306">
        <v>7</v>
      </c>
      <c r="E110" s="307">
        <f>D110/C110*100</f>
        <v>100</v>
      </c>
      <c r="F110" s="308" t="s">
        <v>46</v>
      </c>
      <c r="G110" s="310">
        <v>7</v>
      </c>
      <c r="H110" s="295" t="b">
        <f t="shared" si="8"/>
        <v>1</v>
      </c>
    </row>
    <row r="111" s="295" customFormat="1" ht="20" customHeight="1" spans="1:8">
      <c r="A111" s="311" t="s">
        <v>110</v>
      </c>
      <c r="B111" s="306"/>
      <c r="C111" s="306">
        <v>0</v>
      </c>
      <c r="D111" s="306">
        <v>0</v>
      </c>
      <c r="E111" s="307"/>
      <c r="F111" s="308" t="s">
        <v>110</v>
      </c>
      <c r="G111" s="310"/>
      <c r="H111" s="295" t="b">
        <f t="shared" si="8"/>
        <v>1</v>
      </c>
    </row>
    <row r="112" s="295" customFormat="1" ht="20" customHeight="1" spans="1:8">
      <c r="A112" s="311" t="s">
        <v>111</v>
      </c>
      <c r="B112" s="306"/>
      <c r="C112" s="306">
        <v>0</v>
      </c>
      <c r="D112" s="306">
        <v>0</v>
      </c>
      <c r="E112" s="307"/>
      <c r="F112" s="308" t="s">
        <v>111</v>
      </c>
      <c r="G112" s="310"/>
      <c r="H112" s="295" t="b">
        <f t="shared" si="8"/>
        <v>1</v>
      </c>
    </row>
    <row r="113" s="295" customFormat="1" ht="20" customHeight="1" spans="1:8">
      <c r="A113" s="311" t="s">
        <v>112</v>
      </c>
      <c r="B113" s="306"/>
      <c r="C113" s="306">
        <v>0</v>
      </c>
      <c r="D113" s="306">
        <v>0</v>
      </c>
      <c r="E113" s="307"/>
      <c r="F113" s="308" t="s">
        <v>112</v>
      </c>
      <c r="G113" s="310"/>
      <c r="H113" s="295" t="b">
        <f t="shared" si="8"/>
        <v>1</v>
      </c>
    </row>
    <row r="114" s="295" customFormat="1" ht="20" customHeight="1" spans="1:8">
      <c r="A114" s="311" t="s">
        <v>113</v>
      </c>
      <c r="B114" s="306"/>
      <c r="C114" s="306">
        <v>0</v>
      </c>
      <c r="D114" s="306">
        <v>0</v>
      </c>
      <c r="E114" s="307"/>
      <c r="F114" s="308" t="s">
        <v>113</v>
      </c>
      <c r="G114" s="310"/>
      <c r="H114" s="295" t="b">
        <f t="shared" si="8"/>
        <v>1</v>
      </c>
    </row>
    <row r="115" s="295" customFormat="1" ht="20" customHeight="1" spans="1:8">
      <c r="A115" s="311" t="s">
        <v>53</v>
      </c>
      <c r="B115" s="306"/>
      <c r="C115" s="306">
        <v>0</v>
      </c>
      <c r="D115" s="306">
        <v>0</v>
      </c>
      <c r="E115" s="307"/>
      <c r="F115" s="308" t="s">
        <v>53</v>
      </c>
      <c r="G115" s="310"/>
      <c r="H115" s="295" t="b">
        <f t="shared" si="8"/>
        <v>1</v>
      </c>
    </row>
    <row r="116" s="295" customFormat="1" ht="20" customHeight="1" spans="1:8">
      <c r="A116" s="311" t="s">
        <v>114</v>
      </c>
      <c r="B116" s="306"/>
      <c r="C116" s="306">
        <v>0</v>
      </c>
      <c r="D116" s="306">
        <v>0</v>
      </c>
      <c r="E116" s="307"/>
      <c r="F116" s="308" t="s">
        <v>114</v>
      </c>
      <c r="G116" s="310"/>
      <c r="H116" s="295" t="b">
        <f t="shared" si="8"/>
        <v>1</v>
      </c>
    </row>
    <row r="117" s="295" customFormat="1" ht="20" customHeight="1" spans="1:8">
      <c r="A117" s="305" t="s">
        <v>115</v>
      </c>
      <c r="B117" s="306">
        <f t="shared" ref="B117:G117" si="13">SUM(B118:B125)</f>
        <v>1836</v>
      </c>
      <c r="C117" s="306">
        <f t="shared" si="13"/>
        <v>2145</v>
      </c>
      <c r="D117" s="306">
        <f t="shared" si="13"/>
        <v>2145</v>
      </c>
      <c r="E117" s="307">
        <f t="shared" ref="E117:E122" si="14">D117/C117*100</f>
        <v>100</v>
      </c>
      <c r="F117" s="308" t="s">
        <v>115</v>
      </c>
      <c r="G117" s="310">
        <f t="shared" si="13"/>
        <v>1836</v>
      </c>
      <c r="H117" s="295" t="b">
        <f t="shared" si="8"/>
        <v>1</v>
      </c>
    </row>
    <row r="118" s="295" customFormat="1" ht="20" customHeight="1" spans="1:8">
      <c r="A118" s="311" t="s">
        <v>44</v>
      </c>
      <c r="B118" s="306">
        <v>1116</v>
      </c>
      <c r="C118" s="306">
        <v>1445</v>
      </c>
      <c r="D118" s="306">
        <v>1445</v>
      </c>
      <c r="E118" s="307">
        <f t="shared" si="14"/>
        <v>100</v>
      </c>
      <c r="F118" s="308" t="s">
        <v>44</v>
      </c>
      <c r="G118" s="310">
        <v>1116</v>
      </c>
      <c r="H118" s="295" t="b">
        <f t="shared" si="8"/>
        <v>1</v>
      </c>
    </row>
    <row r="119" s="295" customFormat="1" ht="20" customHeight="1" spans="1:8">
      <c r="A119" s="311" t="s">
        <v>45</v>
      </c>
      <c r="B119" s="306">
        <v>400</v>
      </c>
      <c r="C119" s="306">
        <v>380</v>
      </c>
      <c r="D119" s="306">
        <v>380</v>
      </c>
      <c r="E119" s="307">
        <f t="shared" si="14"/>
        <v>100</v>
      </c>
      <c r="F119" s="308" t="s">
        <v>45</v>
      </c>
      <c r="G119" s="310">
        <v>400</v>
      </c>
      <c r="H119" s="295" t="b">
        <f t="shared" si="8"/>
        <v>1</v>
      </c>
    </row>
    <row r="120" s="295" customFormat="1" ht="20" customHeight="1" spans="1:8">
      <c r="A120" s="311" t="s">
        <v>46</v>
      </c>
      <c r="B120" s="306">
        <v>110</v>
      </c>
      <c r="C120" s="306">
        <v>110</v>
      </c>
      <c r="D120" s="306">
        <v>110</v>
      </c>
      <c r="E120" s="307">
        <f t="shared" si="14"/>
        <v>100</v>
      </c>
      <c r="F120" s="308" t="s">
        <v>46</v>
      </c>
      <c r="G120" s="310">
        <v>110</v>
      </c>
      <c r="H120" s="295" t="b">
        <f t="shared" si="8"/>
        <v>1</v>
      </c>
    </row>
    <row r="121" s="295" customFormat="1" ht="20" customHeight="1" spans="1:8">
      <c r="A121" s="311" t="s">
        <v>116</v>
      </c>
      <c r="B121" s="306">
        <v>50</v>
      </c>
      <c r="C121" s="306">
        <v>50</v>
      </c>
      <c r="D121" s="306">
        <v>50</v>
      </c>
      <c r="E121" s="307">
        <f t="shared" si="14"/>
        <v>100</v>
      </c>
      <c r="F121" s="308" t="s">
        <v>116</v>
      </c>
      <c r="G121" s="310">
        <v>50</v>
      </c>
      <c r="H121" s="295" t="b">
        <f t="shared" si="8"/>
        <v>1</v>
      </c>
    </row>
    <row r="122" s="295" customFormat="1" ht="20" customHeight="1" spans="1:8">
      <c r="A122" s="311" t="s">
        <v>117</v>
      </c>
      <c r="B122" s="306">
        <v>80</v>
      </c>
      <c r="C122" s="306">
        <v>80</v>
      </c>
      <c r="D122" s="306">
        <v>80</v>
      </c>
      <c r="E122" s="307">
        <f t="shared" si="14"/>
        <v>100</v>
      </c>
      <c r="F122" s="308" t="s">
        <v>117</v>
      </c>
      <c r="G122" s="310">
        <v>80</v>
      </c>
      <c r="H122" s="295" t="b">
        <f t="shared" si="8"/>
        <v>1</v>
      </c>
    </row>
    <row r="123" s="295" customFormat="1" ht="20" customHeight="1" spans="1:8">
      <c r="A123" s="311" t="s">
        <v>118</v>
      </c>
      <c r="B123" s="306"/>
      <c r="C123" s="306">
        <v>0</v>
      </c>
      <c r="D123" s="306">
        <v>0</v>
      </c>
      <c r="E123" s="307"/>
      <c r="F123" s="308" t="s">
        <v>118</v>
      </c>
      <c r="G123" s="310"/>
      <c r="H123" s="295" t="b">
        <f t="shared" si="8"/>
        <v>1</v>
      </c>
    </row>
    <row r="124" s="295" customFormat="1" ht="20" customHeight="1" spans="1:8">
      <c r="A124" s="311" t="s">
        <v>53</v>
      </c>
      <c r="B124" s="306">
        <v>10</v>
      </c>
      <c r="C124" s="306">
        <v>10</v>
      </c>
      <c r="D124" s="306">
        <v>10</v>
      </c>
      <c r="E124" s="307">
        <f>D124/C124*100</f>
        <v>100</v>
      </c>
      <c r="F124" s="308" t="s">
        <v>53</v>
      </c>
      <c r="G124" s="310">
        <v>10</v>
      </c>
      <c r="H124" s="295" t="b">
        <f t="shared" si="8"/>
        <v>1</v>
      </c>
    </row>
    <row r="125" s="295" customFormat="1" ht="20" customHeight="1" spans="1:8">
      <c r="A125" s="311" t="s">
        <v>119</v>
      </c>
      <c r="B125" s="306">
        <v>70</v>
      </c>
      <c r="C125" s="306">
        <v>70</v>
      </c>
      <c r="D125" s="306">
        <v>70</v>
      </c>
      <c r="E125" s="307">
        <f>D125/C125*100</f>
        <v>100</v>
      </c>
      <c r="F125" s="308" t="s">
        <v>119</v>
      </c>
      <c r="G125" s="310">
        <v>70</v>
      </c>
      <c r="H125" s="295" t="b">
        <f t="shared" si="8"/>
        <v>1</v>
      </c>
    </row>
    <row r="126" s="295" customFormat="1" ht="20" customHeight="1" spans="1:8">
      <c r="A126" s="305" t="s">
        <v>120</v>
      </c>
      <c r="B126" s="306">
        <f t="shared" ref="B126:G126" si="15">SUM(B127:B136)</f>
        <v>965</v>
      </c>
      <c r="C126" s="306">
        <f t="shared" si="15"/>
        <v>1033</v>
      </c>
      <c r="D126" s="306">
        <f t="shared" si="15"/>
        <v>1033</v>
      </c>
      <c r="E126" s="307">
        <f>D126/C126*100</f>
        <v>100</v>
      </c>
      <c r="F126" s="308" t="s">
        <v>120</v>
      </c>
      <c r="G126" s="310">
        <f t="shared" si="15"/>
        <v>965</v>
      </c>
      <c r="H126" s="295" t="b">
        <f t="shared" si="8"/>
        <v>1</v>
      </c>
    </row>
    <row r="127" s="295" customFormat="1" ht="20" customHeight="1" spans="1:8">
      <c r="A127" s="311" t="s">
        <v>44</v>
      </c>
      <c r="B127" s="306">
        <v>377</v>
      </c>
      <c r="C127" s="306">
        <v>350</v>
      </c>
      <c r="D127" s="306">
        <v>350</v>
      </c>
      <c r="E127" s="307">
        <f>D127/C127*100</f>
        <v>100</v>
      </c>
      <c r="F127" s="308" t="s">
        <v>44</v>
      </c>
      <c r="G127" s="310">
        <v>377</v>
      </c>
      <c r="H127" s="295" t="b">
        <f t="shared" si="8"/>
        <v>1</v>
      </c>
    </row>
    <row r="128" s="295" customFormat="1" ht="20" customHeight="1" spans="1:8">
      <c r="A128" s="311" t="s">
        <v>45</v>
      </c>
      <c r="B128" s="306"/>
      <c r="C128" s="306">
        <v>0</v>
      </c>
      <c r="D128" s="306">
        <v>0</v>
      </c>
      <c r="E128" s="307"/>
      <c r="F128" s="308" t="s">
        <v>45</v>
      </c>
      <c r="G128" s="310"/>
      <c r="H128" s="295" t="b">
        <f t="shared" si="8"/>
        <v>1</v>
      </c>
    </row>
    <row r="129" s="295" customFormat="1" ht="20" customHeight="1" spans="1:8">
      <c r="A129" s="311" t="s">
        <v>46</v>
      </c>
      <c r="B129" s="306">
        <v>33</v>
      </c>
      <c r="C129" s="306">
        <v>33</v>
      </c>
      <c r="D129" s="306">
        <v>33</v>
      </c>
      <c r="E129" s="307">
        <f>D129/C129*100</f>
        <v>100</v>
      </c>
      <c r="F129" s="308" t="s">
        <v>46</v>
      </c>
      <c r="G129" s="310">
        <v>33</v>
      </c>
      <c r="H129" s="295" t="b">
        <f t="shared" si="8"/>
        <v>1</v>
      </c>
    </row>
    <row r="130" s="295" customFormat="1" ht="20" customHeight="1" spans="1:8">
      <c r="A130" s="311" t="s">
        <v>121</v>
      </c>
      <c r="B130" s="306"/>
      <c r="C130" s="306">
        <v>0</v>
      </c>
      <c r="D130" s="306">
        <v>0</v>
      </c>
      <c r="E130" s="307"/>
      <c r="F130" s="308" t="s">
        <v>121</v>
      </c>
      <c r="G130" s="310"/>
      <c r="H130" s="295" t="b">
        <f t="shared" si="8"/>
        <v>1</v>
      </c>
    </row>
    <row r="131" s="295" customFormat="1" ht="20" customHeight="1" spans="1:8">
      <c r="A131" s="311" t="s">
        <v>122</v>
      </c>
      <c r="B131" s="306"/>
      <c r="C131" s="306">
        <v>0</v>
      </c>
      <c r="D131" s="306">
        <v>0</v>
      </c>
      <c r="E131" s="307"/>
      <c r="F131" s="308" t="s">
        <v>122</v>
      </c>
      <c r="G131" s="310"/>
      <c r="H131" s="295" t="b">
        <f t="shared" si="8"/>
        <v>1</v>
      </c>
    </row>
    <row r="132" s="295" customFormat="1" ht="20" customHeight="1" spans="1:8">
      <c r="A132" s="311" t="s">
        <v>123</v>
      </c>
      <c r="B132" s="306"/>
      <c r="C132" s="306">
        <v>0</v>
      </c>
      <c r="D132" s="306">
        <v>0</v>
      </c>
      <c r="E132" s="307"/>
      <c r="F132" s="308" t="s">
        <v>123</v>
      </c>
      <c r="G132" s="310"/>
      <c r="H132" s="295" t="b">
        <f t="shared" si="8"/>
        <v>1</v>
      </c>
    </row>
    <row r="133" s="295" customFormat="1" ht="20" customHeight="1" spans="1:8">
      <c r="A133" s="311" t="s">
        <v>124</v>
      </c>
      <c r="B133" s="306"/>
      <c r="C133" s="306">
        <v>0</v>
      </c>
      <c r="D133" s="306">
        <v>0</v>
      </c>
      <c r="E133" s="307"/>
      <c r="F133" s="308" t="s">
        <v>124</v>
      </c>
      <c r="G133" s="310"/>
      <c r="H133" s="295" t="b">
        <f t="shared" si="8"/>
        <v>1</v>
      </c>
    </row>
    <row r="134" s="295" customFormat="1" ht="20" customHeight="1" spans="1:8">
      <c r="A134" s="311" t="s">
        <v>125</v>
      </c>
      <c r="B134" s="306">
        <v>200</v>
      </c>
      <c r="C134" s="306">
        <v>300</v>
      </c>
      <c r="D134" s="306">
        <v>300</v>
      </c>
      <c r="E134" s="307">
        <f>D134/C134*100</f>
        <v>100</v>
      </c>
      <c r="F134" s="308" t="s">
        <v>125</v>
      </c>
      <c r="G134" s="310">
        <v>200</v>
      </c>
      <c r="H134" s="295" t="b">
        <f t="shared" si="8"/>
        <v>1</v>
      </c>
    </row>
    <row r="135" s="295" customFormat="1" ht="20" customHeight="1" spans="1:8">
      <c r="A135" s="311" t="s">
        <v>53</v>
      </c>
      <c r="B135" s="306">
        <v>355</v>
      </c>
      <c r="C135" s="306">
        <v>350</v>
      </c>
      <c r="D135" s="306">
        <v>350</v>
      </c>
      <c r="E135" s="307">
        <f>D135/C135*100</f>
        <v>100</v>
      </c>
      <c r="F135" s="308" t="s">
        <v>53</v>
      </c>
      <c r="G135" s="310">
        <v>355</v>
      </c>
      <c r="H135" s="295" t="b">
        <f t="shared" ref="H135:H198" si="16">EXACT(A135,F135)</f>
        <v>1</v>
      </c>
    </row>
    <row r="136" s="295" customFormat="1" ht="20" customHeight="1" spans="1:8">
      <c r="A136" s="311" t="s">
        <v>126</v>
      </c>
      <c r="B136" s="306"/>
      <c r="C136" s="306">
        <v>0</v>
      </c>
      <c r="D136" s="306">
        <v>0</v>
      </c>
      <c r="E136" s="307"/>
      <c r="F136" s="308" t="s">
        <v>126</v>
      </c>
      <c r="G136" s="310"/>
      <c r="H136" s="295" t="b">
        <f t="shared" si="16"/>
        <v>1</v>
      </c>
    </row>
    <row r="137" s="295" customFormat="1" ht="20" customHeight="1" spans="1:8">
      <c r="A137" s="305" t="s">
        <v>127</v>
      </c>
      <c r="B137" s="306">
        <f t="shared" ref="B137:G137" si="17">SUM(B138:B150)</f>
        <v>20</v>
      </c>
      <c r="C137" s="306">
        <f t="shared" si="17"/>
        <v>20</v>
      </c>
      <c r="D137" s="306">
        <f t="shared" si="17"/>
        <v>20</v>
      </c>
      <c r="E137" s="307">
        <f>D137/C137*100</f>
        <v>100</v>
      </c>
      <c r="F137" s="308" t="s">
        <v>127</v>
      </c>
      <c r="G137" s="310">
        <f t="shared" si="17"/>
        <v>20</v>
      </c>
      <c r="H137" s="295" t="b">
        <f t="shared" si="16"/>
        <v>1</v>
      </c>
    </row>
    <row r="138" s="295" customFormat="1" ht="20" customHeight="1" spans="1:8">
      <c r="A138" s="311" t="s">
        <v>44</v>
      </c>
      <c r="B138" s="306"/>
      <c r="C138" s="306">
        <v>0</v>
      </c>
      <c r="D138" s="306">
        <v>0</v>
      </c>
      <c r="E138" s="307"/>
      <c r="F138" s="308" t="s">
        <v>44</v>
      </c>
      <c r="G138" s="310"/>
      <c r="H138" s="295" t="b">
        <f t="shared" si="16"/>
        <v>1</v>
      </c>
    </row>
    <row r="139" s="295" customFormat="1" ht="20" customHeight="1" spans="1:8">
      <c r="A139" s="311" t="s">
        <v>45</v>
      </c>
      <c r="B139" s="306"/>
      <c r="C139" s="306">
        <v>0</v>
      </c>
      <c r="D139" s="306">
        <v>0</v>
      </c>
      <c r="E139" s="307"/>
      <c r="F139" s="308" t="s">
        <v>45</v>
      </c>
      <c r="G139" s="310"/>
      <c r="H139" s="295" t="b">
        <f t="shared" si="16"/>
        <v>1</v>
      </c>
    </row>
    <row r="140" s="295" customFormat="1" ht="20" customHeight="1" spans="1:8">
      <c r="A140" s="311" t="s">
        <v>46</v>
      </c>
      <c r="B140" s="306"/>
      <c r="C140" s="306">
        <v>0</v>
      </c>
      <c r="D140" s="306">
        <v>0</v>
      </c>
      <c r="E140" s="307"/>
      <c r="F140" s="308" t="s">
        <v>46</v>
      </c>
      <c r="G140" s="310"/>
      <c r="H140" s="295" t="b">
        <f t="shared" si="16"/>
        <v>1</v>
      </c>
    </row>
    <row r="141" s="295" customFormat="1" ht="20" customHeight="1" spans="1:8">
      <c r="A141" s="311" t="s">
        <v>128</v>
      </c>
      <c r="B141" s="306"/>
      <c r="C141" s="306">
        <v>0</v>
      </c>
      <c r="D141" s="306">
        <v>0</v>
      </c>
      <c r="E141" s="307"/>
      <c r="F141" s="308" t="s">
        <v>128</v>
      </c>
      <c r="G141" s="310"/>
      <c r="H141" s="295" t="b">
        <f t="shared" si="16"/>
        <v>1</v>
      </c>
    </row>
    <row r="142" s="295" customFormat="1" ht="20" customHeight="1" spans="1:8">
      <c r="A142" s="311" t="s">
        <v>129</v>
      </c>
      <c r="B142" s="306"/>
      <c r="C142" s="306">
        <v>0</v>
      </c>
      <c r="D142" s="306">
        <v>0</v>
      </c>
      <c r="E142" s="307"/>
      <c r="F142" s="308" t="s">
        <v>129</v>
      </c>
      <c r="G142" s="310"/>
      <c r="H142" s="295" t="b">
        <f t="shared" si="16"/>
        <v>1</v>
      </c>
    </row>
    <row r="143" s="295" customFormat="1" ht="20" customHeight="1" spans="1:8">
      <c r="A143" s="311" t="s">
        <v>130</v>
      </c>
      <c r="B143" s="306">
        <v>20</v>
      </c>
      <c r="C143" s="306">
        <v>20</v>
      </c>
      <c r="D143" s="306">
        <v>20</v>
      </c>
      <c r="E143" s="307">
        <f>D143/C143*100</f>
        <v>100</v>
      </c>
      <c r="F143" s="308" t="s">
        <v>130</v>
      </c>
      <c r="G143" s="310">
        <v>20</v>
      </c>
      <c r="H143" s="295" t="b">
        <f t="shared" si="16"/>
        <v>1</v>
      </c>
    </row>
    <row r="144" s="295" customFormat="1" ht="20" customHeight="1" spans="1:8">
      <c r="A144" s="311" t="s">
        <v>131</v>
      </c>
      <c r="B144" s="306"/>
      <c r="C144" s="306">
        <v>0</v>
      </c>
      <c r="D144" s="306">
        <v>0</v>
      </c>
      <c r="E144" s="307"/>
      <c r="F144" s="308" t="s">
        <v>131</v>
      </c>
      <c r="G144" s="310"/>
      <c r="H144" s="295" t="b">
        <f t="shared" si="16"/>
        <v>1</v>
      </c>
    </row>
    <row r="145" s="295" customFormat="1" ht="20" customHeight="1" spans="1:8">
      <c r="A145" s="311" t="s">
        <v>132</v>
      </c>
      <c r="B145" s="306"/>
      <c r="C145" s="306">
        <v>0</v>
      </c>
      <c r="D145" s="306">
        <v>0</v>
      </c>
      <c r="E145" s="307"/>
      <c r="F145" s="308" t="s">
        <v>132</v>
      </c>
      <c r="G145" s="310"/>
      <c r="H145" s="295" t="b">
        <f t="shared" si="16"/>
        <v>1</v>
      </c>
    </row>
    <row r="146" s="295" customFormat="1" ht="20" customHeight="1" spans="1:8">
      <c r="A146" s="311" t="s">
        <v>133</v>
      </c>
      <c r="B146" s="306"/>
      <c r="C146" s="306">
        <v>0</v>
      </c>
      <c r="D146" s="306">
        <v>0</v>
      </c>
      <c r="E146" s="307"/>
      <c r="F146" s="308" t="s">
        <v>133</v>
      </c>
      <c r="G146" s="310"/>
      <c r="H146" s="295" t="b">
        <f t="shared" si="16"/>
        <v>1</v>
      </c>
    </row>
    <row r="147" s="295" customFormat="1" ht="20" customHeight="1" spans="1:8">
      <c r="A147" s="311" t="s">
        <v>134</v>
      </c>
      <c r="B147" s="306"/>
      <c r="C147" s="306">
        <v>0</v>
      </c>
      <c r="D147" s="306">
        <v>0</v>
      </c>
      <c r="E147" s="307"/>
      <c r="F147" s="308" t="s">
        <v>134</v>
      </c>
      <c r="G147" s="310"/>
      <c r="H147" s="295" t="b">
        <f t="shared" si="16"/>
        <v>1</v>
      </c>
    </row>
    <row r="148" s="295" customFormat="1" ht="20" customHeight="1" spans="1:8">
      <c r="A148" s="311" t="s">
        <v>135</v>
      </c>
      <c r="B148" s="306"/>
      <c r="C148" s="306">
        <v>0</v>
      </c>
      <c r="D148" s="306">
        <v>0</v>
      </c>
      <c r="E148" s="307"/>
      <c r="F148" s="308" t="s">
        <v>135</v>
      </c>
      <c r="G148" s="310"/>
      <c r="H148" s="295" t="b">
        <f t="shared" si="16"/>
        <v>1</v>
      </c>
    </row>
    <row r="149" s="295" customFormat="1" ht="20" customHeight="1" spans="1:8">
      <c r="A149" s="311" t="s">
        <v>53</v>
      </c>
      <c r="B149" s="306"/>
      <c r="C149" s="306">
        <v>0</v>
      </c>
      <c r="D149" s="306">
        <v>0</v>
      </c>
      <c r="E149" s="307"/>
      <c r="F149" s="308" t="s">
        <v>53</v>
      </c>
      <c r="G149" s="310"/>
      <c r="H149" s="295" t="b">
        <f t="shared" si="16"/>
        <v>1</v>
      </c>
    </row>
    <row r="150" s="295" customFormat="1" ht="20" customHeight="1" spans="1:8">
      <c r="A150" s="311" t="s">
        <v>136</v>
      </c>
      <c r="B150" s="306"/>
      <c r="C150" s="306">
        <v>0</v>
      </c>
      <c r="D150" s="306">
        <v>0</v>
      </c>
      <c r="E150" s="307"/>
      <c r="F150" s="308" t="s">
        <v>136</v>
      </c>
      <c r="G150" s="310"/>
      <c r="H150" s="295" t="b">
        <f t="shared" si="16"/>
        <v>1</v>
      </c>
    </row>
    <row r="151" s="295" customFormat="1" ht="20" customHeight="1" spans="1:8">
      <c r="A151" s="305" t="s">
        <v>137</v>
      </c>
      <c r="B151" s="306">
        <f t="shared" ref="B151:G151" si="18">SUM(B152:B157)</f>
        <v>0</v>
      </c>
      <c r="C151" s="306">
        <f t="shared" si="18"/>
        <v>0</v>
      </c>
      <c r="D151" s="306">
        <f t="shared" si="18"/>
        <v>0</v>
      </c>
      <c r="E151" s="307"/>
      <c r="F151" s="308" t="s">
        <v>137</v>
      </c>
      <c r="G151" s="310">
        <f t="shared" si="18"/>
        <v>0</v>
      </c>
      <c r="H151" s="295" t="b">
        <f t="shared" si="16"/>
        <v>1</v>
      </c>
    </row>
    <row r="152" s="295" customFormat="1" ht="20" customHeight="1" spans="1:8">
      <c r="A152" s="311" t="s">
        <v>44</v>
      </c>
      <c r="B152" s="306"/>
      <c r="C152" s="306">
        <v>0</v>
      </c>
      <c r="D152" s="306">
        <v>0</v>
      </c>
      <c r="E152" s="307"/>
      <c r="F152" s="308" t="s">
        <v>44</v>
      </c>
      <c r="G152" s="310"/>
      <c r="H152" s="295" t="b">
        <f t="shared" si="16"/>
        <v>1</v>
      </c>
    </row>
    <row r="153" s="295" customFormat="1" ht="20" customHeight="1" spans="1:8">
      <c r="A153" s="311" t="s">
        <v>45</v>
      </c>
      <c r="B153" s="306"/>
      <c r="C153" s="306">
        <v>0</v>
      </c>
      <c r="D153" s="306">
        <v>0</v>
      </c>
      <c r="E153" s="307"/>
      <c r="F153" s="308" t="s">
        <v>45</v>
      </c>
      <c r="G153" s="310"/>
      <c r="H153" s="295" t="b">
        <f t="shared" si="16"/>
        <v>1</v>
      </c>
    </row>
    <row r="154" s="295" customFormat="1" ht="20" customHeight="1" spans="1:8">
      <c r="A154" s="311" t="s">
        <v>46</v>
      </c>
      <c r="B154" s="306"/>
      <c r="C154" s="306">
        <v>0</v>
      </c>
      <c r="D154" s="306">
        <v>0</v>
      </c>
      <c r="E154" s="307"/>
      <c r="F154" s="308" t="s">
        <v>46</v>
      </c>
      <c r="G154" s="310"/>
      <c r="H154" s="295" t="b">
        <f t="shared" si="16"/>
        <v>1</v>
      </c>
    </row>
    <row r="155" s="295" customFormat="1" ht="20" customHeight="1" spans="1:8">
      <c r="A155" s="311" t="s">
        <v>138</v>
      </c>
      <c r="B155" s="306"/>
      <c r="C155" s="306">
        <v>0</v>
      </c>
      <c r="D155" s="306">
        <v>0</v>
      </c>
      <c r="E155" s="307"/>
      <c r="F155" s="308" t="s">
        <v>138</v>
      </c>
      <c r="G155" s="310"/>
      <c r="H155" s="295" t="b">
        <f t="shared" si="16"/>
        <v>1</v>
      </c>
    </row>
    <row r="156" s="295" customFormat="1" ht="20" customHeight="1" spans="1:8">
      <c r="A156" s="311" t="s">
        <v>53</v>
      </c>
      <c r="B156" s="306"/>
      <c r="C156" s="306">
        <v>0</v>
      </c>
      <c r="D156" s="306">
        <v>0</v>
      </c>
      <c r="E156" s="307"/>
      <c r="F156" s="308" t="s">
        <v>53</v>
      </c>
      <c r="G156" s="310"/>
      <c r="H156" s="295" t="b">
        <f t="shared" si="16"/>
        <v>1</v>
      </c>
    </row>
    <row r="157" s="295" customFormat="1" ht="20" customHeight="1" spans="1:8">
      <c r="A157" s="311" t="s">
        <v>139</v>
      </c>
      <c r="B157" s="306"/>
      <c r="C157" s="306">
        <v>0</v>
      </c>
      <c r="D157" s="306">
        <v>0</v>
      </c>
      <c r="E157" s="307"/>
      <c r="F157" s="308" t="s">
        <v>139</v>
      </c>
      <c r="G157" s="310"/>
      <c r="H157" s="295" t="b">
        <f t="shared" si="16"/>
        <v>1</v>
      </c>
    </row>
    <row r="158" s="295" customFormat="1" ht="20" customHeight="1" spans="1:8">
      <c r="A158" s="305" t="s">
        <v>140</v>
      </c>
      <c r="B158" s="306">
        <f t="shared" ref="B158:G158" si="19">SUM(B159:B165)</f>
        <v>47</v>
      </c>
      <c r="C158" s="306">
        <f t="shared" si="19"/>
        <v>30</v>
      </c>
      <c r="D158" s="306">
        <f t="shared" si="19"/>
        <v>30</v>
      </c>
      <c r="E158" s="307">
        <f>D158/C158*100</f>
        <v>100</v>
      </c>
      <c r="F158" s="308" t="s">
        <v>140</v>
      </c>
      <c r="G158" s="310">
        <f t="shared" si="19"/>
        <v>47</v>
      </c>
      <c r="H158" s="295" t="b">
        <f t="shared" si="16"/>
        <v>1</v>
      </c>
    </row>
    <row r="159" s="295" customFormat="1" ht="20" customHeight="1" spans="1:8">
      <c r="A159" s="311" t="s">
        <v>44</v>
      </c>
      <c r="B159" s="306">
        <v>47</v>
      </c>
      <c r="C159" s="306">
        <v>30</v>
      </c>
      <c r="D159" s="306">
        <v>30</v>
      </c>
      <c r="E159" s="307">
        <f>D159/C159*100</f>
        <v>100</v>
      </c>
      <c r="F159" s="308" t="s">
        <v>44</v>
      </c>
      <c r="G159" s="310">
        <v>47</v>
      </c>
      <c r="H159" s="295" t="b">
        <f t="shared" si="16"/>
        <v>1</v>
      </c>
    </row>
    <row r="160" s="295" customFormat="1" ht="20" customHeight="1" spans="1:8">
      <c r="A160" s="311" t="s">
        <v>45</v>
      </c>
      <c r="B160" s="306"/>
      <c r="C160" s="306">
        <v>0</v>
      </c>
      <c r="D160" s="306">
        <v>0</v>
      </c>
      <c r="E160" s="307"/>
      <c r="F160" s="308" t="s">
        <v>45</v>
      </c>
      <c r="G160" s="310"/>
      <c r="H160" s="295" t="b">
        <f t="shared" si="16"/>
        <v>1</v>
      </c>
    </row>
    <row r="161" s="295" customFormat="1" ht="20" customHeight="1" spans="1:8">
      <c r="A161" s="311" t="s">
        <v>46</v>
      </c>
      <c r="B161" s="306"/>
      <c r="C161" s="306">
        <v>0</v>
      </c>
      <c r="D161" s="306">
        <v>0</v>
      </c>
      <c r="E161" s="307"/>
      <c r="F161" s="308" t="s">
        <v>46</v>
      </c>
      <c r="G161" s="310"/>
      <c r="H161" s="295" t="b">
        <f t="shared" si="16"/>
        <v>1</v>
      </c>
    </row>
    <row r="162" s="295" customFormat="1" ht="20" customHeight="1" spans="1:8">
      <c r="A162" s="311" t="s">
        <v>141</v>
      </c>
      <c r="B162" s="306"/>
      <c r="C162" s="306">
        <v>0</v>
      </c>
      <c r="D162" s="306">
        <v>0</v>
      </c>
      <c r="E162" s="307"/>
      <c r="F162" s="308" t="s">
        <v>141</v>
      </c>
      <c r="G162" s="310"/>
      <c r="H162" s="295" t="b">
        <f t="shared" si="16"/>
        <v>1</v>
      </c>
    </row>
    <row r="163" s="295" customFormat="1" ht="20" customHeight="1" spans="1:8">
      <c r="A163" s="311" t="s">
        <v>142</v>
      </c>
      <c r="B163" s="306"/>
      <c r="C163" s="306">
        <v>0</v>
      </c>
      <c r="D163" s="306">
        <v>0</v>
      </c>
      <c r="E163" s="307"/>
      <c r="F163" s="308" t="s">
        <v>142</v>
      </c>
      <c r="G163" s="310"/>
      <c r="H163" s="295" t="b">
        <f t="shared" si="16"/>
        <v>1</v>
      </c>
    </row>
    <row r="164" s="295" customFormat="1" ht="20" customHeight="1" spans="1:8">
      <c r="A164" s="311" t="s">
        <v>53</v>
      </c>
      <c r="B164" s="306"/>
      <c r="C164" s="306">
        <v>0</v>
      </c>
      <c r="D164" s="306">
        <v>0</v>
      </c>
      <c r="E164" s="307"/>
      <c r="F164" s="308" t="s">
        <v>53</v>
      </c>
      <c r="G164" s="310"/>
      <c r="H164" s="295" t="b">
        <f t="shared" si="16"/>
        <v>1</v>
      </c>
    </row>
    <row r="165" s="295" customFormat="1" ht="20" customHeight="1" spans="1:8">
      <c r="A165" s="311" t="s">
        <v>143</v>
      </c>
      <c r="B165" s="306"/>
      <c r="C165" s="306">
        <v>0</v>
      </c>
      <c r="D165" s="306">
        <v>0</v>
      </c>
      <c r="E165" s="307"/>
      <c r="F165" s="308" t="s">
        <v>143</v>
      </c>
      <c r="G165" s="310"/>
      <c r="H165" s="295" t="b">
        <f t="shared" si="16"/>
        <v>1</v>
      </c>
    </row>
    <row r="166" s="295" customFormat="1" ht="20" customHeight="1" spans="1:8">
      <c r="A166" s="305" t="s">
        <v>144</v>
      </c>
      <c r="B166" s="306">
        <f t="shared" ref="B166:G166" si="20">SUM(B167:B171)</f>
        <v>122</v>
      </c>
      <c r="C166" s="306">
        <f t="shared" si="20"/>
        <v>120</v>
      </c>
      <c r="D166" s="306">
        <f t="shared" si="20"/>
        <v>120</v>
      </c>
      <c r="E166" s="307">
        <f>D166/C166*100</f>
        <v>100</v>
      </c>
      <c r="F166" s="308" t="s">
        <v>144</v>
      </c>
      <c r="G166" s="310">
        <f t="shared" si="20"/>
        <v>122</v>
      </c>
      <c r="H166" s="295" t="b">
        <f t="shared" si="16"/>
        <v>1</v>
      </c>
    </row>
    <row r="167" s="295" customFormat="1" ht="20" customHeight="1" spans="1:8">
      <c r="A167" s="311" t="s">
        <v>44</v>
      </c>
      <c r="B167" s="306">
        <v>102</v>
      </c>
      <c r="C167" s="306">
        <v>100</v>
      </c>
      <c r="D167" s="306">
        <v>100</v>
      </c>
      <c r="E167" s="307">
        <f>D167/C167*100</f>
        <v>100</v>
      </c>
      <c r="F167" s="308" t="s">
        <v>44</v>
      </c>
      <c r="G167" s="310">
        <v>102</v>
      </c>
      <c r="H167" s="295" t="b">
        <f t="shared" si="16"/>
        <v>1</v>
      </c>
    </row>
    <row r="168" s="295" customFormat="1" ht="20" customHeight="1" spans="1:8">
      <c r="A168" s="311" t="s">
        <v>45</v>
      </c>
      <c r="B168" s="306"/>
      <c r="C168" s="306">
        <v>0</v>
      </c>
      <c r="D168" s="306">
        <v>0</v>
      </c>
      <c r="E168" s="307"/>
      <c r="F168" s="308" t="s">
        <v>45</v>
      </c>
      <c r="G168" s="310"/>
      <c r="H168" s="295" t="b">
        <f t="shared" si="16"/>
        <v>1</v>
      </c>
    </row>
    <row r="169" s="295" customFormat="1" ht="20" customHeight="1" spans="1:8">
      <c r="A169" s="311" t="s">
        <v>46</v>
      </c>
      <c r="B169" s="306"/>
      <c r="C169" s="306">
        <v>0</v>
      </c>
      <c r="D169" s="306">
        <v>0</v>
      </c>
      <c r="E169" s="307"/>
      <c r="F169" s="308" t="s">
        <v>46</v>
      </c>
      <c r="G169" s="310"/>
      <c r="H169" s="295" t="b">
        <f t="shared" si="16"/>
        <v>1</v>
      </c>
    </row>
    <row r="170" s="295" customFormat="1" ht="20" customHeight="1" spans="1:8">
      <c r="A170" s="311" t="s">
        <v>145</v>
      </c>
      <c r="B170" s="306">
        <v>20</v>
      </c>
      <c r="C170" s="306">
        <v>20</v>
      </c>
      <c r="D170" s="306">
        <v>20</v>
      </c>
      <c r="E170" s="307">
        <f>D170/C170*100</f>
        <v>100</v>
      </c>
      <c r="F170" s="308" t="s">
        <v>145</v>
      </c>
      <c r="G170" s="310">
        <v>20</v>
      </c>
      <c r="H170" s="295" t="b">
        <f t="shared" si="16"/>
        <v>1</v>
      </c>
    </row>
    <row r="171" s="295" customFormat="1" ht="20" customHeight="1" spans="1:8">
      <c r="A171" s="311" t="s">
        <v>146</v>
      </c>
      <c r="B171" s="306"/>
      <c r="C171" s="306">
        <v>0</v>
      </c>
      <c r="D171" s="306">
        <v>0</v>
      </c>
      <c r="E171" s="307"/>
      <c r="F171" s="308" t="s">
        <v>146</v>
      </c>
      <c r="G171" s="310"/>
      <c r="H171" s="295" t="b">
        <f t="shared" si="16"/>
        <v>1</v>
      </c>
    </row>
    <row r="172" s="295" customFormat="1" ht="20" customHeight="1" spans="1:8">
      <c r="A172" s="305" t="s">
        <v>147</v>
      </c>
      <c r="B172" s="306">
        <f t="shared" ref="B172:G172" si="21">SUM(B173:B178)</f>
        <v>58</v>
      </c>
      <c r="C172" s="306">
        <f t="shared" si="21"/>
        <v>33</v>
      </c>
      <c r="D172" s="306">
        <f t="shared" si="21"/>
        <v>33</v>
      </c>
      <c r="E172" s="307">
        <f>D172/C172*100</f>
        <v>100</v>
      </c>
      <c r="F172" s="308" t="s">
        <v>147</v>
      </c>
      <c r="G172" s="310">
        <f t="shared" si="21"/>
        <v>58</v>
      </c>
      <c r="H172" s="295" t="b">
        <f t="shared" si="16"/>
        <v>1</v>
      </c>
    </row>
    <row r="173" s="295" customFormat="1" ht="20" customHeight="1" spans="1:8">
      <c r="A173" s="311" t="s">
        <v>44</v>
      </c>
      <c r="B173" s="306">
        <v>43</v>
      </c>
      <c r="C173" s="306">
        <v>26</v>
      </c>
      <c r="D173" s="306">
        <v>26</v>
      </c>
      <c r="E173" s="307">
        <f>D173/C173*100</f>
        <v>100</v>
      </c>
      <c r="F173" s="308" t="s">
        <v>44</v>
      </c>
      <c r="G173" s="310">
        <v>43</v>
      </c>
      <c r="H173" s="295" t="b">
        <f t="shared" si="16"/>
        <v>1</v>
      </c>
    </row>
    <row r="174" s="295" customFormat="1" ht="20" customHeight="1" spans="1:8">
      <c r="A174" s="311" t="s">
        <v>45</v>
      </c>
      <c r="B174" s="306">
        <v>15</v>
      </c>
      <c r="C174" s="306">
        <v>7</v>
      </c>
      <c r="D174" s="306">
        <v>7</v>
      </c>
      <c r="E174" s="307">
        <f>D174/C174*100</f>
        <v>100</v>
      </c>
      <c r="F174" s="308" t="s">
        <v>45</v>
      </c>
      <c r="G174" s="310">
        <v>15</v>
      </c>
      <c r="H174" s="295" t="b">
        <f t="shared" si="16"/>
        <v>1</v>
      </c>
    </row>
    <row r="175" s="295" customFormat="1" ht="20" customHeight="1" spans="1:8">
      <c r="A175" s="311" t="s">
        <v>46</v>
      </c>
      <c r="B175" s="306"/>
      <c r="C175" s="306">
        <v>0</v>
      </c>
      <c r="D175" s="306">
        <v>0</v>
      </c>
      <c r="E175" s="307"/>
      <c r="F175" s="308" t="s">
        <v>46</v>
      </c>
      <c r="G175" s="310"/>
      <c r="H175" s="295" t="b">
        <f t="shared" si="16"/>
        <v>1</v>
      </c>
    </row>
    <row r="176" s="295" customFormat="1" ht="20" customHeight="1" spans="1:8">
      <c r="A176" s="311" t="s">
        <v>58</v>
      </c>
      <c r="B176" s="306"/>
      <c r="C176" s="306">
        <v>0</v>
      </c>
      <c r="D176" s="306">
        <v>0</v>
      </c>
      <c r="E176" s="307"/>
      <c r="F176" s="308" t="s">
        <v>58</v>
      </c>
      <c r="G176" s="310"/>
      <c r="H176" s="295" t="b">
        <f t="shared" si="16"/>
        <v>1</v>
      </c>
    </row>
    <row r="177" s="295" customFormat="1" ht="20" customHeight="1" spans="1:8">
      <c r="A177" s="311" t="s">
        <v>53</v>
      </c>
      <c r="B177" s="306"/>
      <c r="C177" s="306">
        <v>0</v>
      </c>
      <c r="D177" s="306">
        <v>0</v>
      </c>
      <c r="E177" s="307"/>
      <c r="F177" s="308" t="s">
        <v>53</v>
      </c>
      <c r="G177" s="310"/>
      <c r="H177" s="295" t="b">
        <f t="shared" si="16"/>
        <v>1</v>
      </c>
    </row>
    <row r="178" s="295" customFormat="1" ht="20" customHeight="1" spans="1:8">
      <c r="A178" s="311" t="s">
        <v>148</v>
      </c>
      <c r="B178" s="306"/>
      <c r="C178" s="306">
        <v>0</v>
      </c>
      <c r="D178" s="306">
        <v>0</v>
      </c>
      <c r="E178" s="307"/>
      <c r="F178" s="308" t="s">
        <v>148</v>
      </c>
      <c r="G178" s="310"/>
      <c r="H178" s="295" t="b">
        <f t="shared" si="16"/>
        <v>1</v>
      </c>
    </row>
    <row r="179" s="295" customFormat="1" ht="20" customHeight="1" spans="1:8">
      <c r="A179" s="305" t="s">
        <v>149</v>
      </c>
      <c r="B179" s="306">
        <f t="shared" ref="B179:G179" si="22">SUM(B180:B185)</f>
        <v>367</v>
      </c>
      <c r="C179" s="306">
        <f t="shared" si="22"/>
        <v>344</v>
      </c>
      <c r="D179" s="306">
        <f t="shared" si="22"/>
        <v>344</v>
      </c>
      <c r="E179" s="307">
        <f>D179/C179*100</f>
        <v>100</v>
      </c>
      <c r="F179" s="308" t="s">
        <v>149</v>
      </c>
      <c r="G179" s="310">
        <f t="shared" si="22"/>
        <v>367</v>
      </c>
      <c r="H179" s="295" t="b">
        <f t="shared" si="16"/>
        <v>1</v>
      </c>
    </row>
    <row r="180" s="295" customFormat="1" ht="20" customHeight="1" spans="1:8">
      <c r="A180" s="311" t="s">
        <v>44</v>
      </c>
      <c r="B180" s="306">
        <v>143</v>
      </c>
      <c r="C180" s="306">
        <v>120</v>
      </c>
      <c r="D180" s="306">
        <v>120</v>
      </c>
      <c r="E180" s="307">
        <f>D180/C180*100</f>
        <v>100</v>
      </c>
      <c r="F180" s="308" t="s">
        <v>44</v>
      </c>
      <c r="G180" s="310">
        <v>143</v>
      </c>
      <c r="H180" s="295" t="b">
        <f t="shared" si="16"/>
        <v>1</v>
      </c>
    </row>
    <row r="181" s="295" customFormat="1" ht="20" customHeight="1" spans="1:8">
      <c r="A181" s="311" t="s">
        <v>45</v>
      </c>
      <c r="B181" s="306"/>
      <c r="C181" s="306">
        <v>0</v>
      </c>
      <c r="D181" s="306">
        <v>0</v>
      </c>
      <c r="E181" s="307"/>
      <c r="F181" s="308" t="s">
        <v>45</v>
      </c>
      <c r="G181" s="310"/>
      <c r="H181" s="295" t="b">
        <f t="shared" si="16"/>
        <v>1</v>
      </c>
    </row>
    <row r="182" s="295" customFormat="1" ht="20" customHeight="1" spans="1:8">
      <c r="A182" s="311" t="s">
        <v>46</v>
      </c>
      <c r="B182" s="306"/>
      <c r="C182" s="306">
        <v>0</v>
      </c>
      <c r="D182" s="306">
        <v>0</v>
      </c>
      <c r="E182" s="307"/>
      <c r="F182" s="308" t="s">
        <v>46</v>
      </c>
      <c r="G182" s="310"/>
      <c r="H182" s="295" t="b">
        <f t="shared" si="16"/>
        <v>1</v>
      </c>
    </row>
    <row r="183" s="295" customFormat="1" ht="20" customHeight="1" spans="1:8">
      <c r="A183" s="311" t="s">
        <v>150</v>
      </c>
      <c r="B183" s="306"/>
      <c r="C183" s="306">
        <v>0</v>
      </c>
      <c r="D183" s="306">
        <v>0</v>
      </c>
      <c r="E183" s="307"/>
      <c r="F183" s="308" t="s">
        <v>150</v>
      </c>
      <c r="G183" s="310"/>
      <c r="H183" s="295" t="b">
        <f t="shared" si="16"/>
        <v>1</v>
      </c>
    </row>
    <row r="184" s="295" customFormat="1" ht="20" customHeight="1" spans="1:8">
      <c r="A184" s="311" t="s">
        <v>53</v>
      </c>
      <c r="B184" s="306">
        <v>24</v>
      </c>
      <c r="C184" s="306">
        <v>24</v>
      </c>
      <c r="D184" s="306">
        <v>24</v>
      </c>
      <c r="E184" s="307">
        <f>D184/C184*100</f>
        <v>100</v>
      </c>
      <c r="F184" s="308" t="s">
        <v>53</v>
      </c>
      <c r="G184" s="310">
        <v>24</v>
      </c>
      <c r="H184" s="295" t="b">
        <f t="shared" si="16"/>
        <v>1</v>
      </c>
    </row>
    <row r="185" s="295" customFormat="1" ht="20" customHeight="1" spans="1:8">
      <c r="A185" s="311" t="s">
        <v>151</v>
      </c>
      <c r="B185" s="306">
        <v>200</v>
      </c>
      <c r="C185" s="306">
        <v>200</v>
      </c>
      <c r="D185" s="306">
        <v>200</v>
      </c>
      <c r="E185" s="307">
        <f>D185/C185*100</f>
        <v>100</v>
      </c>
      <c r="F185" s="308" t="s">
        <v>151</v>
      </c>
      <c r="G185" s="310">
        <v>200</v>
      </c>
      <c r="H185" s="295" t="b">
        <f t="shared" si="16"/>
        <v>1</v>
      </c>
    </row>
    <row r="186" s="295" customFormat="1" ht="20" customHeight="1" spans="1:8">
      <c r="A186" s="305" t="s">
        <v>152</v>
      </c>
      <c r="B186" s="306">
        <f t="shared" ref="B186:G186" si="23">SUM(B187:B192)</f>
        <v>2205</v>
      </c>
      <c r="C186" s="306">
        <f t="shared" si="23"/>
        <v>2925</v>
      </c>
      <c r="D186" s="306">
        <f t="shared" si="23"/>
        <v>2925</v>
      </c>
      <c r="E186" s="307">
        <f>D186/C186*100</f>
        <v>100</v>
      </c>
      <c r="F186" s="308" t="s">
        <v>153</v>
      </c>
      <c r="G186" s="310">
        <f t="shared" si="23"/>
        <v>2205</v>
      </c>
      <c r="H186" s="295" t="b">
        <f t="shared" si="16"/>
        <v>0</v>
      </c>
    </row>
    <row r="187" s="295" customFormat="1" ht="20" customHeight="1" spans="1:8">
      <c r="A187" s="311" t="s">
        <v>44</v>
      </c>
      <c r="B187" s="306">
        <v>1278</v>
      </c>
      <c r="C187" s="306">
        <v>1998</v>
      </c>
      <c r="D187" s="306">
        <v>1998</v>
      </c>
      <c r="E187" s="307">
        <f>D187/C187*100</f>
        <v>100</v>
      </c>
      <c r="F187" s="308" t="s">
        <v>44</v>
      </c>
      <c r="G187" s="310">
        <v>1278</v>
      </c>
      <c r="H187" s="295" t="b">
        <f t="shared" si="16"/>
        <v>1</v>
      </c>
    </row>
    <row r="188" s="295" customFormat="1" ht="20" customHeight="1" spans="1:8">
      <c r="A188" s="311" t="s">
        <v>45</v>
      </c>
      <c r="B188" s="306">
        <v>500</v>
      </c>
      <c r="C188" s="306">
        <v>0</v>
      </c>
      <c r="D188" s="306">
        <v>0</v>
      </c>
      <c r="E188" s="307"/>
      <c r="F188" s="308" t="s">
        <v>45</v>
      </c>
      <c r="G188" s="310">
        <v>500</v>
      </c>
      <c r="H188" s="295" t="b">
        <f t="shared" si="16"/>
        <v>1</v>
      </c>
    </row>
    <row r="189" s="295" customFormat="1" ht="20" customHeight="1" spans="1:8">
      <c r="A189" s="311" t="s">
        <v>46</v>
      </c>
      <c r="B189" s="306">
        <v>60</v>
      </c>
      <c r="C189" s="306">
        <v>60</v>
      </c>
      <c r="D189" s="306">
        <v>60</v>
      </c>
      <c r="E189" s="307">
        <f t="shared" ref="E189:E195" si="24">D189/C189*100</f>
        <v>100</v>
      </c>
      <c r="F189" s="308" t="s">
        <v>46</v>
      </c>
      <c r="G189" s="310">
        <v>60</v>
      </c>
      <c r="H189" s="295" t="b">
        <f t="shared" si="16"/>
        <v>1</v>
      </c>
    </row>
    <row r="190" s="295" customFormat="1" ht="20" customHeight="1" spans="1:8">
      <c r="A190" s="311" t="s">
        <v>154</v>
      </c>
      <c r="B190" s="306">
        <v>200</v>
      </c>
      <c r="C190" s="306">
        <v>200</v>
      </c>
      <c r="D190" s="306">
        <v>200</v>
      </c>
      <c r="E190" s="307">
        <f t="shared" si="24"/>
        <v>100</v>
      </c>
      <c r="F190" s="308" t="s">
        <v>154</v>
      </c>
      <c r="G190" s="310">
        <v>200</v>
      </c>
      <c r="H190" s="295" t="b">
        <f t="shared" si="16"/>
        <v>1</v>
      </c>
    </row>
    <row r="191" s="295" customFormat="1" ht="20" customHeight="1" spans="1:8">
      <c r="A191" s="311" t="s">
        <v>53</v>
      </c>
      <c r="B191" s="306">
        <v>87</v>
      </c>
      <c r="C191" s="306">
        <v>87</v>
      </c>
      <c r="D191" s="306">
        <v>87</v>
      </c>
      <c r="E191" s="307">
        <f t="shared" si="24"/>
        <v>100</v>
      </c>
      <c r="F191" s="308" t="s">
        <v>53</v>
      </c>
      <c r="G191" s="310">
        <v>87</v>
      </c>
      <c r="H191" s="295" t="b">
        <f t="shared" si="16"/>
        <v>1</v>
      </c>
    </row>
    <row r="192" s="295" customFormat="1" ht="20" customHeight="1" spans="1:8">
      <c r="A192" s="311" t="s">
        <v>155</v>
      </c>
      <c r="B192" s="306">
        <v>80</v>
      </c>
      <c r="C192" s="306">
        <v>580</v>
      </c>
      <c r="D192" s="306">
        <v>580</v>
      </c>
      <c r="E192" s="307">
        <f t="shared" si="24"/>
        <v>100</v>
      </c>
      <c r="F192" s="308" t="s">
        <v>156</v>
      </c>
      <c r="G192" s="310">
        <v>80</v>
      </c>
      <c r="H192" s="295" t="b">
        <f t="shared" si="16"/>
        <v>0</v>
      </c>
    </row>
    <row r="193" s="295" customFormat="1" ht="20" customHeight="1" spans="1:8">
      <c r="A193" s="305" t="s">
        <v>157</v>
      </c>
      <c r="B193" s="306">
        <f t="shared" ref="B193:G193" si="25">SUM(B194:B199)</f>
        <v>230</v>
      </c>
      <c r="C193" s="306">
        <f t="shared" si="25"/>
        <v>596</v>
      </c>
      <c r="D193" s="306">
        <f t="shared" si="25"/>
        <v>596</v>
      </c>
      <c r="E193" s="307">
        <f t="shared" si="24"/>
        <v>100</v>
      </c>
      <c r="F193" s="308" t="s">
        <v>157</v>
      </c>
      <c r="G193" s="310">
        <f t="shared" si="25"/>
        <v>230</v>
      </c>
      <c r="H193" s="295" t="b">
        <f t="shared" si="16"/>
        <v>1</v>
      </c>
    </row>
    <row r="194" s="295" customFormat="1" ht="20" customHeight="1" spans="1:8">
      <c r="A194" s="311" t="s">
        <v>44</v>
      </c>
      <c r="B194" s="306">
        <v>174</v>
      </c>
      <c r="C194" s="306">
        <v>210</v>
      </c>
      <c r="D194" s="306">
        <v>210</v>
      </c>
      <c r="E194" s="307">
        <f t="shared" si="24"/>
        <v>100</v>
      </c>
      <c r="F194" s="308" t="s">
        <v>44</v>
      </c>
      <c r="G194" s="310">
        <v>174</v>
      </c>
      <c r="H194" s="295" t="b">
        <f t="shared" si="16"/>
        <v>1</v>
      </c>
    </row>
    <row r="195" s="295" customFormat="1" ht="20" customHeight="1" spans="1:8">
      <c r="A195" s="311" t="s">
        <v>45</v>
      </c>
      <c r="B195" s="306">
        <v>20</v>
      </c>
      <c r="C195" s="306">
        <v>50</v>
      </c>
      <c r="D195" s="306">
        <v>50</v>
      </c>
      <c r="E195" s="307">
        <f t="shared" si="24"/>
        <v>100</v>
      </c>
      <c r="F195" s="308" t="s">
        <v>45</v>
      </c>
      <c r="G195" s="310">
        <v>20</v>
      </c>
      <c r="H195" s="295" t="b">
        <f t="shared" si="16"/>
        <v>1</v>
      </c>
    </row>
    <row r="196" s="295" customFormat="1" ht="20" customHeight="1" spans="1:8">
      <c r="A196" s="311" t="s">
        <v>46</v>
      </c>
      <c r="B196" s="306"/>
      <c r="C196" s="306">
        <v>0</v>
      </c>
      <c r="D196" s="306">
        <v>0</v>
      </c>
      <c r="E196" s="307"/>
      <c r="F196" s="308" t="s">
        <v>46</v>
      </c>
      <c r="G196" s="310"/>
      <c r="H196" s="295" t="b">
        <f t="shared" si="16"/>
        <v>1</v>
      </c>
    </row>
    <row r="197" s="295" customFormat="1" ht="20" customHeight="1" spans="1:8">
      <c r="A197" s="311" t="s">
        <v>158</v>
      </c>
      <c r="B197" s="306">
        <v>10</v>
      </c>
      <c r="C197" s="306">
        <v>10</v>
      </c>
      <c r="D197" s="306">
        <v>10</v>
      </c>
      <c r="E197" s="307">
        <f t="shared" ref="E197:E203" si="26">D197/C197*100</f>
        <v>100</v>
      </c>
      <c r="F197" s="308" t="s">
        <v>158</v>
      </c>
      <c r="G197" s="310">
        <v>10</v>
      </c>
      <c r="H197" s="295" t="b">
        <f t="shared" si="16"/>
        <v>1</v>
      </c>
    </row>
    <row r="198" s="295" customFormat="1" ht="20" customHeight="1" spans="1:8">
      <c r="A198" s="311" t="s">
        <v>53</v>
      </c>
      <c r="B198" s="306">
        <v>26</v>
      </c>
      <c r="C198" s="306">
        <v>26</v>
      </c>
      <c r="D198" s="306">
        <v>26</v>
      </c>
      <c r="E198" s="307">
        <f t="shared" si="26"/>
        <v>100</v>
      </c>
      <c r="F198" s="308" t="s">
        <v>53</v>
      </c>
      <c r="G198" s="310">
        <v>26</v>
      </c>
      <c r="H198" s="295" t="b">
        <f t="shared" si="16"/>
        <v>1</v>
      </c>
    </row>
    <row r="199" s="295" customFormat="1" ht="20" customHeight="1" spans="1:8">
      <c r="A199" s="311" t="s">
        <v>159</v>
      </c>
      <c r="B199" s="306"/>
      <c r="C199" s="306">
        <v>300</v>
      </c>
      <c r="D199" s="306">
        <v>300</v>
      </c>
      <c r="E199" s="307">
        <f t="shared" si="26"/>
        <v>100</v>
      </c>
      <c r="F199" s="308" t="s">
        <v>159</v>
      </c>
      <c r="G199" s="310"/>
      <c r="H199" s="295" t="b">
        <f t="shared" ref="H199:H251" si="27">EXACT(A199,F199)</f>
        <v>1</v>
      </c>
    </row>
    <row r="200" s="295" customFormat="1" ht="20" customHeight="1" spans="1:8">
      <c r="A200" s="305" t="s">
        <v>160</v>
      </c>
      <c r="B200" s="306">
        <f t="shared" ref="B200:G200" si="28">SUM(B201:B205)</f>
        <v>239</v>
      </c>
      <c r="C200" s="306">
        <f t="shared" si="28"/>
        <v>432</v>
      </c>
      <c r="D200" s="306">
        <f t="shared" si="28"/>
        <v>432</v>
      </c>
      <c r="E200" s="307">
        <f t="shared" si="26"/>
        <v>100</v>
      </c>
      <c r="F200" s="308" t="s">
        <v>160</v>
      </c>
      <c r="G200" s="310">
        <f t="shared" si="28"/>
        <v>239</v>
      </c>
      <c r="H200" s="295" t="b">
        <f t="shared" si="27"/>
        <v>1</v>
      </c>
    </row>
    <row r="201" s="295" customFormat="1" ht="20" customHeight="1" spans="1:8">
      <c r="A201" s="311" t="s">
        <v>44</v>
      </c>
      <c r="B201" s="306">
        <v>104</v>
      </c>
      <c r="C201" s="306">
        <v>150</v>
      </c>
      <c r="D201" s="306">
        <v>150</v>
      </c>
      <c r="E201" s="307">
        <f t="shared" si="26"/>
        <v>100</v>
      </c>
      <c r="F201" s="308" t="s">
        <v>44</v>
      </c>
      <c r="G201" s="310">
        <v>104</v>
      </c>
      <c r="H201" s="295" t="b">
        <f t="shared" si="27"/>
        <v>1</v>
      </c>
    </row>
    <row r="202" s="295" customFormat="1" ht="20" customHeight="1" spans="1:8">
      <c r="A202" s="311" t="s">
        <v>45</v>
      </c>
      <c r="B202" s="306">
        <v>50</v>
      </c>
      <c r="C202" s="306">
        <v>60</v>
      </c>
      <c r="D202" s="306">
        <v>60</v>
      </c>
      <c r="E202" s="307">
        <f t="shared" si="26"/>
        <v>100</v>
      </c>
      <c r="F202" s="308" t="s">
        <v>45</v>
      </c>
      <c r="G202" s="310">
        <v>50</v>
      </c>
      <c r="H202" s="295" t="b">
        <f t="shared" si="27"/>
        <v>1</v>
      </c>
    </row>
    <row r="203" s="295" customFormat="1" ht="20" customHeight="1" spans="1:8">
      <c r="A203" s="311" t="s">
        <v>46</v>
      </c>
      <c r="B203" s="306">
        <v>22</v>
      </c>
      <c r="C203" s="306">
        <v>22</v>
      </c>
      <c r="D203" s="306">
        <v>22</v>
      </c>
      <c r="E203" s="307">
        <f t="shared" si="26"/>
        <v>100</v>
      </c>
      <c r="F203" s="308" t="s">
        <v>46</v>
      </c>
      <c r="G203" s="310">
        <v>22</v>
      </c>
      <c r="H203" s="295" t="b">
        <f t="shared" si="27"/>
        <v>1</v>
      </c>
    </row>
    <row r="204" s="295" customFormat="1" ht="20" customHeight="1" spans="1:8">
      <c r="A204" s="311" t="s">
        <v>53</v>
      </c>
      <c r="B204" s="306">
        <v>63</v>
      </c>
      <c r="C204" s="306">
        <v>0</v>
      </c>
      <c r="D204" s="306">
        <v>0</v>
      </c>
      <c r="E204" s="307"/>
      <c r="F204" s="308" t="s">
        <v>53</v>
      </c>
      <c r="G204" s="310">
        <v>63</v>
      </c>
      <c r="H204" s="295" t="b">
        <f t="shared" si="27"/>
        <v>1</v>
      </c>
    </row>
    <row r="205" s="295" customFormat="1" ht="20" customHeight="1" spans="1:8">
      <c r="A205" s="311" t="s">
        <v>161</v>
      </c>
      <c r="B205" s="306"/>
      <c r="C205" s="306">
        <v>200</v>
      </c>
      <c r="D205" s="306">
        <v>200</v>
      </c>
      <c r="E205" s="307">
        <f>D205/C205*100</f>
        <v>100</v>
      </c>
      <c r="F205" s="308" t="s">
        <v>161</v>
      </c>
      <c r="G205" s="310"/>
      <c r="H205" s="295" t="b">
        <f t="shared" si="27"/>
        <v>1</v>
      </c>
    </row>
    <row r="206" s="295" customFormat="1" ht="20" customHeight="1" spans="1:8">
      <c r="A206" s="305" t="s">
        <v>162</v>
      </c>
      <c r="B206" s="306">
        <f t="shared" ref="B206:G206" si="29">SUM(B207:B213)</f>
        <v>84</v>
      </c>
      <c r="C206" s="306">
        <f t="shared" si="29"/>
        <v>49</v>
      </c>
      <c r="D206" s="306">
        <f t="shared" si="29"/>
        <v>49</v>
      </c>
      <c r="E206" s="307">
        <f>D206/C206*100</f>
        <v>100</v>
      </c>
      <c r="F206" s="308" t="s">
        <v>162</v>
      </c>
      <c r="G206" s="310">
        <f t="shared" si="29"/>
        <v>84</v>
      </c>
      <c r="H206" s="295" t="b">
        <f t="shared" si="27"/>
        <v>1</v>
      </c>
    </row>
    <row r="207" s="295" customFormat="1" ht="20" customHeight="1" spans="1:8">
      <c r="A207" s="311" t="s">
        <v>44</v>
      </c>
      <c r="B207" s="306">
        <v>84</v>
      </c>
      <c r="C207" s="306">
        <v>45</v>
      </c>
      <c r="D207" s="306">
        <v>45</v>
      </c>
      <c r="E207" s="307">
        <f>D207/C207*100</f>
        <v>100</v>
      </c>
      <c r="F207" s="308" t="s">
        <v>44</v>
      </c>
      <c r="G207" s="310">
        <v>84</v>
      </c>
      <c r="H207" s="295" t="b">
        <f t="shared" si="27"/>
        <v>1</v>
      </c>
    </row>
    <row r="208" s="295" customFormat="1" ht="20" customHeight="1" spans="1:8">
      <c r="A208" s="311" t="s">
        <v>45</v>
      </c>
      <c r="B208" s="306"/>
      <c r="C208" s="306">
        <v>4</v>
      </c>
      <c r="D208" s="306">
        <v>4</v>
      </c>
      <c r="E208" s="307">
        <f>D208/C208*100</f>
        <v>100</v>
      </c>
      <c r="F208" s="308" t="s">
        <v>45</v>
      </c>
      <c r="G208" s="310"/>
      <c r="H208" s="295" t="b">
        <f t="shared" si="27"/>
        <v>1</v>
      </c>
    </row>
    <row r="209" s="295" customFormat="1" ht="20" customHeight="1" spans="1:8">
      <c r="A209" s="311" t="s">
        <v>46</v>
      </c>
      <c r="B209" s="306"/>
      <c r="C209" s="306">
        <v>0</v>
      </c>
      <c r="D209" s="306">
        <v>0</v>
      </c>
      <c r="E209" s="307"/>
      <c r="F209" s="308" t="s">
        <v>46</v>
      </c>
      <c r="G209" s="310"/>
      <c r="H209" s="295" t="b">
        <f t="shared" si="27"/>
        <v>1</v>
      </c>
    </row>
    <row r="210" s="295" customFormat="1" ht="20" customHeight="1" spans="1:8">
      <c r="A210" s="311" t="s">
        <v>163</v>
      </c>
      <c r="B210" s="306"/>
      <c r="C210" s="306">
        <v>0</v>
      </c>
      <c r="D210" s="306">
        <v>0</v>
      </c>
      <c r="E210" s="307"/>
      <c r="F210" s="308" t="s">
        <v>163</v>
      </c>
      <c r="G210" s="310"/>
      <c r="H210" s="295" t="b">
        <f t="shared" si="27"/>
        <v>1</v>
      </c>
    </row>
    <row r="211" s="295" customFormat="1" ht="20" customHeight="1" spans="1:8">
      <c r="A211" s="311" t="s">
        <v>164</v>
      </c>
      <c r="B211" s="306"/>
      <c r="C211" s="306">
        <v>0</v>
      </c>
      <c r="D211" s="306">
        <v>0</v>
      </c>
      <c r="E211" s="307"/>
      <c r="F211" s="308" t="s">
        <v>164</v>
      </c>
      <c r="G211" s="310"/>
      <c r="H211" s="295" t="b">
        <f t="shared" si="27"/>
        <v>1</v>
      </c>
    </row>
    <row r="212" s="295" customFormat="1" ht="20" customHeight="1" spans="1:8">
      <c r="A212" s="311" t="s">
        <v>53</v>
      </c>
      <c r="B212" s="306"/>
      <c r="C212" s="306">
        <v>0</v>
      </c>
      <c r="D212" s="306">
        <v>0</v>
      </c>
      <c r="E212" s="307"/>
      <c r="F212" s="308" t="s">
        <v>53</v>
      </c>
      <c r="G212" s="310"/>
      <c r="H212" s="295" t="b">
        <f t="shared" si="27"/>
        <v>1</v>
      </c>
    </row>
    <row r="213" s="295" customFormat="1" ht="20" customHeight="1" spans="1:8">
      <c r="A213" s="311" t="s">
        <v>165</v>
      </c>
      <c r="B213" s="306"/>
      <c r="C213" s="306">
        <v>0</v>
      </c>
      <c r="D213" s="306">
        <v>0</v>
      </c>
      <c r="E213" s="307"/>
      <c r="F213" s="308" t="s">
        <v>165</v>
      </c>
      <c r="G213" s="310"/>
      <c r="H213" s="295" t="b">
        <f t="shared" si="27"/>
        <v>1</v>
      </c>
    </row>
    <row r="214" s="295" customFormat="1" ht="20" customHeight="1" spans="1:8">
      <c r="A214" s="305" t="s">
        <v>166</v>
      </c>
      <c r="B214" s="306">
        <f t="shared" ref="B214:G214" si="30">SUM(B215:B219)</f>
        <v>0</v>
      </c>
      <c r="C214" s="306">
        <f t="shared" si="30"/>
        <v>0</v>
      </c>
      <c r="D214" s="306">
        <f t="shared" si="30"/>
        <v>0</v>
      </c>
      <c r="E214" s="307"/>
      <c r="F214" s="308" t="s">
        <v>166</v>
      </c>
      <c r="G214" s="310">
        <f t="shared" si="30"/>
        <v>0</v>
      </c>
      <c r="H214" s="295" t="b">
        <f t="shared" si="27"/>
        <v>1</v>
      </c>
    </row>
    <row r="215" s="295" customFormat="1" ht="20" customHeight="1" spans="1:8">
      <c r="A215" s="311" t="s">
        <v>44</v>
      </c>
      <c r="B215" s="306"/>
      <c r="C215" s="306">
        <v>0</v>
      </c>
      <c r="D215" s="306">
        <v>0</v>
      </c>
      <c r="E215" s="307"/>
      <c r="F215" s="308" t="s">
        <v>44</v>
      </c>
      <c r="G215" s="310"/>
      <c r="H215" s="295" t="b">
        <f t="shared" si="27"/>
        <v>1</v>
      </c>
    </row>
    <row r="216" s="295" customFormat="1" ht="20" customHeight="1" spans="1:8">
      <c r="A216" s="311" t="s">
        <v>45</v>
      </c>
      <c r="B216" s="306"/>
      <c r="C216" s="306">
        <v>0</v>
      </c>
      <c r="D216" s="306">
        <v>0</v>
      </c>
      <c r="E216" s="307"/>
      <c r="F216" s="308" t="s">
        <v>45</v>
      </c>
      <c r="G216" s="310"/>
      <c r="H216" s="295" t="b">
        <f t="shared" si="27"/>
        <v>1</v>
      </c>
    </row>
    <row r="217" s="295" customFormat="1" ht="20" customHeight="1" spans="1:8">
      <c r="A217" s="311" t="s">
        <v>46</v>
      </c>
      <c r="B217" s="306"/>
      <c r="C217" s="306">
        <v>0</v>
      </c>
      <c r="D217" s="306">
        <v>0</v>
      </c>
      <c r="E217" s="307"/>
      <c r="F217" s="308" t="s">
        <v>46</v>
      </c>
      <c r="G217" s="310"/>
      <c r="H217" s="295" t="b">
        <f t="shared" si="27"/>
        <v>1</v>
      </c>
    </row>
    <row r="218" s="295" customFormat="1" ht="20" customHeight="1" spans="1:8">
      <c r="A218" s="311" t="s">
        <v>53</v>
      </c>
      <c r="B218" s="306"/>
      <c r="C218" s="306">
        <v>0</v>
      </c>
      <c r="D218" s="306">
        <v>0</v>
      </c>
      <c r="E218" s="307"/>
      <c r="F218" s="308" t="s">
        <v>53</v>
      </c>
      <c r="G218" s="310"/>
      <c r="H218" s="295" t="b">
        <f t="shared" si="27"/>
        <v>1</v>
      </c>
    </row>
    <row r="219" s="295" customFormat="1" ht="20" customHeight="1" spans="1:8">
      <c r="A219" s="311" t="s">
        <v>167</v>
      </c>
      <c r="B219" s="306"/>
      <c r="C219" s="306">
        <v>0</v>
      </c>
      <c r="D219" s="306">
        <v>0</v>
      </c>
      <c r="E219" s="307"/>
      <c r="F219" s="308" t="s">
        <v>167</v>
      </c>
      <c r="G219" s="310"/>
      <c r="H219" s="295" t="b">
        <f t="shared" si="27"/>
        <v>1</v>
      </c>
    </row>
    <row r="220" s="295" customFormat="1" ht="20" customHeight="1" spans="1:8">
      <c r="A220" s="305" t="s">
        <v>168</v>
      </c>
      <c r="B220" s="306">
        <f t="shared" ref="B220:G220" si="31">SUM(B221:B225)</f>
        <v>30</v>
      </c>
      <c r="C220" s="306">
        <f t="shared" si="31"/>
        <v>15</v>
      </c>
      <c r="D220" s="306">
        <f t="shared" si="31"/>
        <v>15</v>
      </c>
      <c r="E220" s="307">
        <f>D220/C220*100</f>
        <v>100</v>
      </c>
      <c r="F220" s="308" t="s">
        <v>169</v>
      </c>
      <c r="G220" s="310">
        <f t="shared" si="31"/>
        <v>30</v>
      </c>
      <c r="H220" s="295" t="b">
        <f t="shared" si="27"/>
        <v>0</v>
      </c>
    </row>
    <row r="221" s="295" customFormat="1" ht="20" customHeight="1" spans="1:8">
      <c r="A221" s="311" t="s">
        <v>44</v>
      </c>
      <c r="B221" s="306">
        <v>30</v>
      </c>
      <c r="C221" s="306">
        <v>15</v>
      </c>
      <c r="D221" s="306">
        <v>15</v>
      </c>
      <c r="E221" s="307">
        <f>D221/C221*100</f>
        <v>100</v>
      </c>
      <c r="F221" s="308" t="s">
        <v>44</v>
      </c>
      <c r="G221" s="310">
        <v>30</v>
      </c>
      <c r="H221" s="295" t="b">
        <f t="shared" si="27"/>
        <v>1</v>
      </c>
    </row>
    <row r="222" s="295" customFormat="1" ht="20" customHeight="1" spans="1:8">
      <c r="A222" s="311" t="s">
        <v>45</v>
      </c>
      <c r="B222" s="306"/>
      <c r="C222" s="306">
        <v>0</v>
      </c>
      <c r="D222" s="306">
        <v>0</v>
      </c>
      <c r="E222" s="307"/>
      <c r="F222" s="308" t="s">
        <v>45</v>
      </c>
      <c r="G222" s="310"/>
      <c r="H222" s="295" t="b">
        <f t="shared" si="27"/>
        <v>1</v>
      </c>
    </row>
    <row r="223" s="295" customFormat="1" ht="20" customHeight="1" spans="1:8">
      <c r="A223" s="311" t="s">
        <v>46</v>
      </c>
      <c r="B223" s="306"/>
      <c r="C223" s="306">
        <v>0</v>
      </c>
      <c r="D223" s="306">
        <v>0</v>
      </c>
      <c r="E223" s="307"/>
      <c r="F223" s="308" t="s">
        <v>46</v>
      </c>
      <c r="G223" s="310"/>
      <c r="H223" s="295" t="b">
        <f t="shared" si="27"/>
        <v>1</v>
      </c>
    </row>
    <row r="224" s="295" customFormat="1" ht="20" customHeight="1" spans="1:8">
      <c r="A224" s="311" t="s">
        <v>53</v>
      </c>
      <c r="B224" s="306"/>
      <c r="C224" s="306">
        <v>0</v>
      </c>
      <c r="D224" s="306">
        <v>0</v>
      </c>
      <c r="E224" s="307"/>
      <c r="F224" s="308" t="s">
        <v>53</v>
      </c>
      <c r="G224" s="310"/>
      <c r="H224" s="295" t="b">
        <f t="shared" si="27"/>
        <v>1</v>
      </c>
    </row>
    <row r="225" s="295" customFormat="1" ht="20" customHeight="1" spans="1:8">
      <c r="A225" s="311" t="s">
        <v>170</v>
      </c>
      <c r="B225" s="306"/>
      <c r="C225" s="306">
        <v>0</v>
      </c>
      <c r="D225" s="306">
        <v>0</v>
      </c>
      <c r="E225" s="307"/>
      <c r="F225" s="308" t="s">
        <v>171</v>
      </c>
      <c r="G225" s="310"/>
      <c r="H225" s="295" t="b">
        <f t="shared" si="27"/>
        <v>0</v>
      </c>
    </row>
    <row r="226" s="295" customFormat="1" ht="20" customHeight="1" spans="1:8">
      <c r="A226" s="305" t="s">
        <v>172</v>
      </c>
      <c r="B226" s="306">
        <f t="shared" ref="B226:G226" si="32">SUM(B227:B231)</f>
        <v>0</v>
      </c>
      <c r="C226" s="306">
        <f t="shared" si="32"/>
        <v>0</v>
      </c>
      <c r="D226" s="306">
        <f t="shared" si="32"/>
        <v>0</v>
      </c>
      <c r="E226" s="307"/>
      <c r="F226" s="308" t="s">
        <v>172</v>
      </c>
      <c r="G226" s="310">
        <f t="shared" si="32"/>
        <v>0</v>
      </c>
      <c r="H226" s="295" t="b">
        <f t="shared" si="27"/>
        <v>1</v>
      </c>
    </row>
    <row r="227" s="295" customFormat="1" ht="20" customHeight="1" spans="1:8">
      <c r="A227" s="311" t="s">
        <v>44</v>
      </c>
      <c r="B227" s="306"/>
      <c r="C227" s="306">
        <v>0</v>
      </c>
      <c r="D227" s="306">
        <v>0</v>
      </c>
      <c r="E227" s="307"/>
      <c r="F227" s="308" t="s">
        <v>44</v>
      </c>
      <c r="G227" s="310"/>
      <c r="H227" s="295" t="b">
        <f t="shared" si="27"/>
        <v>1</v>
      </c>
    </row>
    <row r="228" s="295" customFormat="1" ht="20" customHeight="1" spans="1:8">
      <c r="A228" s="311" t="s">
        <v>45</v>
      </c>
      <c r="B228" s="306"/>
      <c r="C228" s="306">
        <v>0</v>
      </c>
      <c r="D228" s="306">
        <v>0</v>
      </c>
      <c r="E228" s="307"/>
      <c r="F228" s="308" t="s">
        <v>45</v>
      </c>
      <c r="G228" s="310"/>
      <c r="H228" s="295" t="b">
        <f t="shared" si="27"/>
        <v>1</v>
      </c>
    </row>
    <row r="229" s="295" customFormat="1" ht="20" customHeight="1" spans="1:8">
      <c r="A229" s="311" t="s">
        <v>46</v>
      </c>
      <c r="B229" s="306"/>
      <c r="C229" s="306">
        <v>0</v>
      </c>
      <c r="D229" s="306">
        <v>0</v>
      </c>
      <c r="E229" s="307"/>
      <c r="F229" s="308" t="s">
        <v>46</v>
      </c>
      <c r="G229" s="310"/>
      <c r="H229" s="295" t="b">
        <f t="shared" si="27"/>
        <v>1</v>
      </c>
    </row>
    <row r="230" s="295" customFormat="1" ht="20" customHeight="1" spans="1:8">
      <c r="A230" s="311" t="s">
        <v>53</v>
      </c>
      <c r="B230" s="306"/>
      <c r="C230" s="306">
        <v>0</v>
      </c>
      <c r="D230" s="306">
        <v>0</v>
      </c>
      <c r="E230" s="307"/>
      <c r="F230" s="308" t="s">
        <v>53</v>
      </c>
      <c r="G230" s="310"/>
      <c r="H230" s="295" t="b">
        <f t="shared" si="27"/>
        <v>1</v>
      </c>
    </row>
    <row r="231" s="295" customFormat="1" ht="20" customHeight="1" spans="1:8">
      <c r="A231" s="311" t="s">
        <v>173</v>
      </c>
      <c r="B231" s="306"/>
      <c r="C231" s="306">
        <v>0</v>
      </c>
      <c r="D231" s="306">
        <v>0</v>
      </c>
      <c r="E231" s="307"/>
      <c r="F231" s="308" t="s">
        <v>173</v>
      </c>
      <c r="G231" s="310"/>
      <c r="H231" s="295" t="b">
        <f t="shared" si="27"/>
        <v>1</v>
      </c>
    </row>
    <row r="232" s="295" customFormat="1" ht="20" customHeight="1" spans="1:8">
      <c r="A232" s="305" t="s">
        <v>174</v>
      </c>
      <c r="B232" s="306">
        <f t="shared" ref="B232:G232" si="33">SUM(B233:B248)</f>
        <v>2407</v>
      </c>
      <c r="C232" s="306">
        <f t="shared" si="33"/>
        <v>2548</v>
      </c>
      <c r="D232" s="306">
        <f t="shared" si="33"/>
        <v>2548</v>
      </c>
      <c r="E232" s="307">
        <f>D232/C232*100</f>
        <v>100</v>
      </c>
      <c r="F232" s="308" t="s">
        <v>174</v>
      </c>
      <c r="G232" s="310">
        <f t="shared" si="33"/>
        <v>2407</v>
      </c>
      <c r="H232" s="295" t="b">
        <f t="shared" si="27"/>
        <v>1</v>
      </c>
    </row>
    <row r="233" s="295" customFormat="1" ht="20" customHeight="1" spans="1:8">
      <c r="A233" s="311" t="s">
        <v>44</v>
      </c>
      <c r="B233" s="306">
        <v>1333</v>
      </c>
      <c r="C233" s="306">
        <v>1485</v>
      </c>
      <c r="D233" s="306">
        <v>1485</v>
      </c>
      <c r="E233" s="307">
        <f>D233/C233*100</f>
        <v>100</v>
      </c>
      <c r="F233" s="308" t="s">
        <v>44</v>
      </c>
      <c r="G233" s="310">
        <v>1333</v>
      </c>
      <c r="H233" s="295" t="b">
        <f t="shared" si="27"/>
        <v>1</v>
      </c>
    </row>
    <row r="234" s="295" customFormat="1" ht="20" customHeight="1" spans="1:8">
      <c r="A234" s="311" t="s">
        <v>45</v>
      </c>
      <c r="B234" s="306">
        <v>100</v>
      </c>
      <c r="C234" s="306">
        <v>100</v>
      </c>
      <c r="D234" s="306">
        <v>100</v>
      </c>
      <c r="E234" s="307">
        <f>D234/C234*100</f>
        <v>100</v>
      </c>
      <c r="F234" s="308" t="s">
        <v>45</v>
      </c>
      <c r="G234" s="310">
        <v>100</v>
      </c>
      <c r="H234" s="295" t="b">
        <f t="shared" si="27"/>
        <v>1</v>
      </c>
    </row>
    <row r="235" s="295" customFormat="1" ht="20" customHeight="1" spans="1:8">
      <c r="A235" s="311" t="s">
        <v>46</v>
      </c>
      <c r="B235" s="306"/>
      <c r="C235" s="306">
        <v>0</v>
      </c>
      <c r="D235" s="306">
        <v>0</v>
      </c>
      <c r="E235" s="307"/>
      <c r="F235" s="308" t="s">
        <v>46</v>
      </c>
      <c r="G235" s="310"/>
      <c r="H235" s="295" t="b">
        <f t="shared" si="27"/>
        <v>1</v>
      </c>
    </row>
    <row r="236" s="295" customFormat="1" ht="20" customHeight="1" spans="1:8">
      <c r="A236" s="311" t="s">
        <v>175</v>
      </c>
      <c r="B236" s="306">
        <v>50</v>
      </c>
      <c r="C236" s="306">
        <v>50</v>
      </c>
      <c r="D236" s="306">
        <v>50</v>
      </c>
      <c r="E236" s="307">
        <f>D236/C236*100</f>
        <v>100</v>
      </c>
      <c r="F236" s="308" t="s">
        <v>175</v>
      </c>
      <c r="G236" s="310">
        <v>50</v>
      </c>
      <c r="H236" s="295" t="b">
        <f t="shared" si="27"/>
        <v>1</v>
      </c>
    </row>
    <row r="237" s="295" customFormat="1" ht="20" customHeight="1" spans="1:8">
      <c r="A237" s="311" t="s">
        <v>176</v>
      </c>
      <c r="B237" s="306">
        <v>289</v>
      </c>
      <c r="C237" s="306">
        <v>280</v>
      </c>
      <c r="D237" s="306">
        <v>280</v>
      </c>
      <c r="E237" s="307">
        <f>D237/C237*100</f>
        <v>100</v>
      </c>
      <c r="F237" s="308" t="s">
        <v>176</v>
      </c>
      <c r="G237" s="310">
        <v>289</v>
      </c>
      <c r="H237" s="295" t="b">
        <f t="shared" si="27"/>
        <v>1</v>
      </c>
    </row>
    <row r="238" s="295" customFormat="1" ht="20" customHeight="1" spans="1:8">
      <c r="A238" s="311" t="s">
        <v>177</v>
      </c>
      <c r="B238" s="306"/>
      <c r="C238" s="306">
        <v>0</v>
      </c>
      <c r="D238" s="306">
        <v>0</v>
      </c>
      <c r="E238" s="307"/>
      <c r="F238" s="308" t="s">
        <v>177</v>
      </c>
      <c r="G238" s="310"/>
      <c r="H238" s="295" t="b">
        <f t="shared" si="27"/>
        <v>1</v>
      </c>
    </row>
    <row r="239" s="295" customFormat="1" ht="20" customHeight="1" spans="1:8">
      <c r="A239" s="311" t="s">
        <v>178</v>
      </c>
      <c r="B239" s="306"/>
      <c r="C239" s="306">
        <v>0</v>
      </c>
      <c r="D239" s="306">
        <v>0</v>
      </c>
      <c r="E239" s="307"/>
      <c r="F239" s="308" t="s">
        <v>178</v>
      </c>
      <c r="G239" s="310"/>
      <c r="H239" s="295" t="b">
        <f t="shared" si="27"/>
        <v>1</v>
      </c>
    </row>
    <row r="240" s="295" customFormat="1" ht="20" customHeight="1" spans="1:8">
      <c r="A240" s="311" t="s">
        <v>87</v>
      </c>
      <c r="B240" s="306"/>
      <c r="C240" s="306">
        <v>0</v>
      </c>
      <c r="D240" s="306">
        <v>0</v>
      </c>
      <c r="E240" s="307"/>
      <c r="F240" s="308" t="s">
        <v>87</v>
      </c>
      <c r="G240" s="310"/>
      <c r="H240" s="295" t="b">
        <f t="shared" si="27"/>
        <v>1</v>
      </c>
    </row>
    <row r="241" s="295" customFormat="1" ht="20" customHeight="1" spans="1:8">
      <c r="A241" s="311" t="s">
        <v>179</v>
      </c>
      <c r="B241" s="306"/>
      <c r="C241" s="306">
        <v>0</v>
      </c>
      <c r="D241" s="306">
        <v>0</v>
      </c>
      <c r="E241" s="307"/>
      <c r="F241" s="308" t="s">
        <v>179</v>
      </c>
      <c r="G241" s="310"/>
      <c r="H241" s="295" t="b">
        <f t="shared" si="27"/>
        <v>1</v>
      </c>
    </row>
    <row r="242" s="295" customFormat="1" ht="20" customHeight="1" spans="1:8">
      <c r="A242" s="311" t="s">
        <v>180</v>
      </c>
      <c r="B242" s="306"/>
      <c r="C242" s="306">
        <v>0</v>
      </c>
      <c r="D242" s="306">
        <v>0</v>
      </c>
      <c r="E242" s="307"/>
      <c r="F242" s="308" t="s">
        <v>180</v>
      </c>
      <c r="G242" s="310"/>
      <c r="H242" s="295" t="b">
        <f t="shared" si="27"/>
        <v>1</v>
      </c>
    </row>
    <row r="243" s="295" customFormat="1" ht="20" customHeight="1" spans="1:8">
      <c r="A243" s="311" t="s">
        <v>181</v>
      </c>
      <c r="B243" s="306"/>
      <c r="C243" s="306">
        <v>0</v>
      </c>
      <c r="D243" s="306">
        <v>0</v>
      </c>
      <c r="E243" s="307"/>
      <c r="F243" s="308" t="s">
        <v>181</v>
      </c>
      <c r="G243" s="310"/>
      <c r="H243" s="295" t="b">
        <f t="shared" si="27"/>
        <v>1</v>
      </c>
    </row>
    <row r="244" s="295" customFormat="1" ht="20" customHeight="1" spans="1:8">
      <c r="A244" s="311" t="s">
        <v>182</v>
      </c>
      <c r="B244" s="306"/>
      <c r="C244" s="306">
        <v>0</v>
      </c>
      <c r="D244" s="306">
        <v>0</v>
      </c>
      <c r="E244" s="307"/>
      <c r="F244" s="308" t="s">
        <v>182</v>
      </c>
      <c r="G244" s="310"/>
      <c r="H244" s="295" t="b">
        <f t="shared" si="27"/>
        <v>1</v>
      </c>
    </row>
    <row r="245" s="295" customFormat="1" ht="20" customHeight="1" spans="1:8">
      <c r="A245" s="311" t="s">
        <v>183</v>
      </c>
      <c r="B245" s="306"/>
      <c r="C245" s="306">
        <v>0</v>
      </c>
      <c r="D245" s="306">
        <v>0</v>
      </c>
      <c r="E245" s="307"/>
      <c r="F245" s="308" t="s">
        <v>183</v>
      </c>
      <c r="G245" s="310"/>
      <c r="H245" s="295" t="b">
        <f t="shared" si="27"/>
        <v>1</v>
      </c>
    </row>
    <row r="246" s="295" customFormat="1" ht="20" customHeight="1" spans="1:8">
      <c r="A246" s="311" t="s">
        <v>184</v>
      </c>
      <c r="B246" s="306"/>
      <c r="C246" s="306">
        <v>0</v>
      </c>
      <c r="D246" s="306">
        <v>0</v>
      </c>
      <c r="E246" s="307"/>
      <c r="F246" s="308" t="s">
        <v>184</v>
      </c>
      <c r="G246" s="310"/>
      <c r="H246" s="295" t="b">
        <f t="shared" si="27"/>
        <v>1</v>
      </c>
    </row>
    <row r="247" s="295" customFormat="1" ht="20" customHeight="1" spans="1:8">
      <c r="A247" s="311" t="s">
        <v>53</v>
      </c>
      <c r="B247" s="306">
        <v>572</v>
      </c>
      <c r="C247" s="306">
        <v>570</v>
      </c>
      <c r="D247" s="306">
        <v>570</v>
      </c>
      <c r="E247" s="307">
        <f>D247/C247*100</f>
        <v>100</v>
      </c>
      <c r="F247" s="308" t="s">
        <v>53</v>
      </c>
      <c r="G247" s="310">
        <v>572</v>
      </c>
      <c r="H247" s="295" t="b">
        <f t="shared" si="27"/>
        <v>1</v>
      </c>
    </row>
    <row r="248" s="295" customFormat="1" ht="20" customHeight="1" spans="1:8">
      <c r="A248" s="311" t="s">
        <v>185</v>
      </c>
      <c r="B248" s="306">
        <v>63</v>
      </c>
      <c r="C248" s="306">
        <v>63</v>
      </c>
      <c r="D248" s="306">
        <v>63</v>
      </c>
      <c r="E248" s="307">
        <f>D248/C248*100</f>
        <v>100</v>
      </c>
      <c r="F248" s="308" t="s">
        <v>185</v>
      </c>
      <c r="G248" s="310">
        <v>63</v>
      </c>
      <c r="H248" s="295" t="b">
        <f t="shared" si="27"/>
        <v>1</v>
      </c>
    </row>
    <row r="249" s="295" customFormat="1" ht="20" customHeight="1" spans="1:8">
      <c r="A249" s="305" t="s">
        <v>186</v>
      </c>
      <c r="B249" s="306">
        <f t="shared" ref="B249:G249" si="34">SUM(B250:B251)</f>
        <v>443</v>
      </c>
      <c r="C249" s="306">
        <f t="shared" si="34"/>
        <v>0</v>
      </c>
      <c r="D249" s="306">
        <f t="shared" si="34"/>
        <v>0</v>
      </c>
      <c r="E249" s="307"/>
      <c r="F249" s="308" t="s">
        <v>187</v>
      </c>
      <c r="G249" s="310">
        <f t="shared" si="34"/>
        <v>443</v>
      </c>
      <c r="H249" s="295" t="b">
        <f t="shared" si="27"/>
        <v>0</v>
      </c>
    </row>
    <row r="250" s="295" customFormat="1" ht="20" customHeight="1" spans="1:8">
      <c r="A250" s="311" t="s">
        <v>188</v>
      </c>
      <c r="B250" s="306"/>
      <c r="C250" s="306">
        <v>0</v>
      </c>
      <c r="D250" s="306">
        <v>0</v>
      </c>
      <c r="E250" s="307"/>
      <c r="F250" s="308" t="s">
        <v>188</v>
      </c>
      <c r="G250" s="310"/>
      <c r="H250" s="295" t="b">
        <f t="shared" si="27"/>
        <v>1</v>
      </c>
    </row>
    <row r="251" s="295" customFormat="1" ht="20" customHeight="1" spans="1:8">
      <c r="A251" s="311" t="s">
        <v>189</v>
      </c>
      <c r="B251" s="306">
        <v>443</v>
      </c>
      <c r="C251" s="306">
        <v>0</v>
      </c>
      <c r="D251" s="306">
        <v>0</v>
      </c>
      <c r="E251" s="307"/>
      <c r="F251" s="308" t="s">
        <v>190</v>
      </c>
      <c r="G251" s="310">
        <v>443</v>
      </c>
      <c r="H251" s="295" t="b">
        <f t="shared" si="27"/>
        <v>0</v>
      </c>
    </row>
    <row r="252" s="295" customFormat="1" ht="20" customHeight="1" spans="1:5">
      <c r="A252" s="305" t="s">
        <v>191</v>
      </c>
      <c r="B252" s="306">
        <f>SUM(B253,B260,B263,B266,B272,B276,B278,B283,B289)</f>
        <v>0</v>
      </c>
      <c r="C252" s="306">
        <f>SUM(C253,C260,C263,C266,C272,C276,C278,C283,C289)</f>
        <v>0</v>
      </c>
      <c r="D252" s="306">
        <f>SUM(D253,D260,D263,D266,D272,D276,D278,D283,D289)</f>
        <v>0</v>
      </c>
      <c r="E252" s="307"/>
    </row>
    <row r="253" s="295" customFormat="1" ht="20" customHeight="1" spans="1:5">
      <c r="A253" s="305" t="s">
        <v>192</v>
      </c>
      <c r="B253" s="306">
        <f>SUM(B254:B259)</f>
        <v>0</v>
      </c>
      <c r="C253" s="306">
        <f>SUM(C254:C259)</f>
        <v>0</v>
      </c>
      <c r="D253" s="306">
        <f>SUM(D254:D259)</f>
        <v>0</v>
      </c>
      <c r="E253" s="307"/>
    </row>
    <row r="254" s="295" customFormat="1" ht="20" customHeight="1" spans="1:5">
      <c r="A254" s="311" t="s">
        <v>44</v>
      </c>
      <c r="B254" s="306"/>
      <c r="C254" s="306">
        <v>0</v>
      </c>
      <c r="D254" s="306">
        <v>0</v>
      </c>
      <c r="E254" s="307"/>
    </row>
    <row r="255" s="295" customFormat="1" ht="20" customHeight="1" spans="1:5">
      <c r="A255" s="311" t="s">
        <v>45</v>
      </c>
      <c r="B255" s="306"/>
      <c r="C255" s="306">
        <v>0</v>
      </c>
      <c r="D255" s="306">
        <v>0</v>
      </c>
      <c r="E255" s="307"/>
    </row>
    <row r="256" s="295" customFormat="1" ht="20" customHeight="1" spans="1:5">
      <c r="A256" s="311" t="s">
        <v>46</v>
      </c>
      <c r="B256" s="306"/>
      <c r="C256" s="306">
        <v>0</v>
      </c>
      <c r="D256" s="306">
        <v>0</v>
      </c>
      <c r="E256" s="307"/>
    </row>
    <row r="257" s="295" customFormat="1" ht="20" customHeight="1" spans="1:5">
      <c r="A257" s="311" t="s">
        <v>154</v>
      </c>
      <c r="B257" s="306"/>
      <c r="C257" s="306">
        <v>0</v>
      </c>
      <c r="D257" s="306">
        <v>0</v>
      </c>
      <c r="E257" s="307"/>
    </row>
    <row r="258" s="295" customFormat="1" ht="20" customHeight="1" spans="1:5">
      <c r="A258" s="311" t="s">
        <v>53</v>
      </c>
      <c r="B258" s="306"/>
      <c r="C258" s="306">
        <v>0</v>
      </c>
      <c r="D258" s="306">
        <v>0</v>
      </c>
      <c r="E258" s="307"/>
    </row>
    <row r="259" s="295" customFormat="1" ht="20" customHeight="1" spans="1:5">
      <c r="A259" s="311" t="s">
        <v>193</v>
      </c>
      <c r="B259" s="306"/>
      <c r="C259" s="306">
        <v>0</v>
      </c>
      <c r="D259" s="306">
        <v>0</v>
      </c>
      <c r="E259" s="307"/>
    </row>
    <row r="260" s="295" customFormat="1" ht="20" customHeight="1" spans="1:5">
      <c r="A260" s="305" t="s">
        <v>194</v>
      </c>
      <c r="B260" s="306">
        <f>SUM(B261:B262)</f>
        <v>0</v>
      </c>
      <c r="C260" s="306">
        <f>SUM(C261:C262)</f>
        <v>0</v>
      </c>
      <c r="D260" s="306">
        <f>SUM(D261:D262)</f>
        <v>0</v>
      </c>
      <c r="E260" s="307"/>
    </row>
    <row r="261" s="295" customFormat="1" ht="20" customHeight="1" spans="1:5">
      <c r="A261" s="311" t="s">
        <v>195</v>
      </c>
      <c r="B261" s="306"/>
      <c r="C261" s="306">
        <v>0</v>
      </c>
      <c r="D261" s="306">
        <v>0</v>
      </c>
      <c r="E261" s="307"/>
    </row>
    <row r="262" s="295" customFormat="1" ht="20" customHeight="1" spans="1:5">
      <c r="A262" s="311" t="s">
        <v>196</v>
      </c>
      <c r="B262" s="306"/>
      <c r="C262" s="306">
        <v>0</v>
      </c>
      <c r="D262" s="306">
        <v>0</v>
      </c>
      <c r="E262" s="307"/>
    </row>
    <row r="263" s="295" customFormat="1" ht="20" customHeight="1" spans="1:5">
      <c r="A263" s="305" t="s">
        <v>197</v>
      </c>
      <c r="B263" s="306">
        <f>SUM(B264:B265)</f>
        <v>0</v>
      </c>
      <c r="C263" s="306">
        <f>SUM(C264:C265)</f>
        <v>0</v>
      </c>
      <c r="D263" s="306">
        <f>SUM(D264:D265)</f>
        <v>0</v>
      </c>
      <c r="E263" s="307"/>
    </row>
    <row r="264" s="295" customFormat="1" ht="20" customHeight="1" spans="1:5">
      <c r="A264" s="311" t="s">
        <v>198</v>
      </c>
      <c r="B264" s="306"/>
      <c r="C264" s="306">
        <v>0</v>
      </c>
      <c r="D264" s="306">
        <v>0</v>
      </c>
      <c r="E264" s="307"/>
    </row>
    <row r="265" s="295" customFormat="1" ht="20" customHeight="1" spans="1:5">
      <c r="A265" s="311" t="s">
        <v>199</v>
      </c>
      <c r="B265" s="306"/>
      <c r="C265" s="306">
        <v>0</v>
      </c>
      <c r="D265" s="306">
        <v>0</v>
      </c>
      <c r="E265" s="307"/>
    </row>
    <row r="266" s="295" customFormat="1" ht="20" customHeight="1" spans="1:5">
      <c r="A266" s="305" t="s">
        <v>200</v>
      </c>
      <c r="B266" s="306">
        <f>SUM(B267:B271)</f>
        <v>0</v>
      </c>
      <c r="C266" s="306">
        <f>SUM(C267:C271)</f>
        <v>0</v>
      </c>
      <c r="D266" s="306">
        <f>SUM(D267:D271)</f>
        <v>0</v>
      </c>
      <c r="E266" s="307"/>
    </row>
    <row r="267" s="295" customFormat="1" ht="20" customHeight="1" spans="1:5">
      <c r="A267" s="311" t="s">
        <v>201</v>
      </c>
      <c r="B267" s="306"/>
      <c r="C267" s="306">
        <v>0</v>
      </c>
      <c r="D267" s="306">
        <v>0</v>
      </c>
      <c r="E267" s="307"/>
    </row>
    <row r="268" s="295" customFormat="1" ht="20" customHeight="1" spans="1:5">
      <c r="A268" s="311" t="s">
        <v>202</v>
      </c>
      <c r="B268" s="306"/>
      <c r="C268" s="306">
        <v>0</v>
      </c>
      <c r="D268" s="306">
        <v>0</v>
      </c>
      <c r="E268" s="307"/>
    </row>
    <row r="269" s="295" customFormat="1" ht="20" customHeight="1" spans="1:5">
      <c r="A269" s="311" t="s">
        <v>203</v>
      </c>
      <c r="B269" s="306"/>
      <c r="C269" s="306">
        <v>0</v>
      </c>
      <c r="D269" s="306">
        <v>0</v>
      </c>
      <c r="E269" s="307"/>
    </row>
    <row r="270" s="295" customFormat="1" ht="20" customHeight="1" spans="1:5">
      <c r="A270" s="311" t="s">
        <v>204</v>
      </c>
      <c r="B270" s="306"/>
      <c r="C270" s="306">
        <v>0</v>
      </c>
      <c r="D270" s="306">
        <v>0</v>
      </c>
      <c r="E270" s="307"/>
    </row>
    <row r="271" s="295" customFormat="1" ht="20" customHeight="1" spans="1:5">
      <c r="A271" s="311" t="s">
        <v>205</v>
      </c>
      <c r="B271" s="306"/>
      <c r="C271" s="306">
        <v>0</v>
      </c>
      <c r="D271" s="306">
        <v>0</v>
      </c>
      <c r="E271" s="307"/>
    </row>
    <row r="272" s="295" customFormat="1" ht="20" customHeight="1" spans="1:5">
      <c r="A272" s="305" t="s">
        <v>206</v>
      </c>
      <c r="B272" s="306">
        <f>SUM(B273:B275)</f>
        <v>0</v>
      </c>
      <c r="C272" s="306">
        <f>SUM(C273:C275)</f>
        <v>0</v>
      </c>
      <c r="D272" s="306">
        <f>SUM(D273:D275)</f>
        <v>0</v>
      </c>
      <c r="E272" s="307"/>
    </row>
    <row r="273" s="295" customFormat="1" ht="20" customHeight="1" spans="1:5">
      <c r="A273" s="311" t="s">
        <v>207</v>
      </c>
      <c r="B273" s="306"/>
      <c r="C273" s="306">
        <v>0</v>
      </c>
      <c r="D273" s="306">
        <v>0</v>
      </c>
      <c r="E273" s="307"/>
    </row>
    <row r="274" s="295" customFormat="1" ht="20" customHeight="1" spans="1:5">
      <c r="A274" s="311" t="s">
        <v>208</v>
      </c>
      <c r="B274" s="306"/>
      <c r="C274" s="306">
        <v>0</v>
      </c>
      <c r="D274" s="306">
        <v>0</v>
      </c>
      <c r="E274" s="307"/>
    </row>
    <row r="275" s="295" customFormat="1" ht="20" customHeight="1" spans="1:5">
      <c r="A275" s="311" t="s">
        <v>209</v>
      </c>
      <c r="B275" s="306"/>
      <c r="C275" s="306">
        <v>0</v>
      </c>
      <c r="D275" s="306">
        <v>0</v>
      </c>
      <c r="E275" s="307"/>
    </row>
    <row r="276" s="295" customFormat="1" ht="20" customHeight="1" spans="1:5">
      <c r="A276" s="305" t="s">
        <v>210</v>
      </c>
      <c r="B276" s="306">
        <f>B277</f>
        <v>0</v>
      </c>
      <c r="C276" s="306">
        <f>C277</f>
        <v>0</v>
      </c>
      <c r="D276" s="306">
        <f>D277</f>
        <v>0</v>
      </c>
      <c r="E276" s="307"/>
    </row>
    <row r="277" s="295" customFormat="1" ht="20" customHeight="1" spans="1:5">
      <c r="A277" s="311" t="s">
        <v>211</v>
      </c>
      <c r="B277" s="306"/>
      <c r="C277" s="306">
        <v>0</v>
      </c>
      <c r="D277" s="306">
        <v>0</v>
      </c>
      <c r="E277" s="307"/>
    </row>
    <row r="278" s="295" customFormat="1" ht="20" customHeight="1" spans="1:5">
      <c r="A278" s="305" t="s">
        <v>212</v>
      </c>
      <c r="B278" s="306">
        <f>SUM(B279:B282)</f>
        <v>0</v>
      </c>
      <c r="C278" s="306">
        <f>SUM(C279:C282)</f>
        <v>0</v>
      </c>
      <c r="D278" s="306">
        <f>SUM(D279:D282)</f>
        <v>0</v>
      </c>
      <c r="E278" s="307"/>
    </row>
    <row r="279" s="295" customFormat="1" ht="20" customHeight="1" spans="1:5">
      <c r="A279" s="311" t="s">
        <v>213</v>
      </c>
      <c r="B279" s="306"/>
      <c r="C279" s="306">
        <v>0</v>
      </c>
      <c r="D279" s="306">
        <v>0</v>
      </c>
      <c r="E279" s="307"/>
    </row>
    <row r="280" s="295" customFormat="1" ht="20" customHeight="1" spans="1:5">
      <c r="A280" s="311" t="s">
        <v>214</v>
      </c>
      <c r="B280" s="306"/>
      <c r="C280" s="306">
        <v>0</v>
      </c>
      <c r="D280" s="306">
        <v>0</v>
      </c>
      <c r="E280" s="307"/>
    </row>
    <row r="281" s="295" customFormat="1" ht="20" customHeight="1" spans="1:5">
      <c r="A281" s="311" t="s">
        <v>215</v>
      </c>
      <c r="B281" s="306"/>
      <c r="C281" s="306">
        <v>0</v>
      </c>
      <c r="D281" s="306">
        <v>0</v>
      </c>
      <c r="E281" s="307"/>
    </row>
    <row r="282" s="295" customFormat="1" ht="20" customHeight="1" spans="1:5">
      <c r="A282" s="311" t="s">
        <v>216</v>
      </c>
      <c r="B282" s="306"/>
      <c r="C282" s="306">
        <v>0</v>
      </c>
      <c r="D282" s="306">
        <v>0</v>
      </c>
      <c r="E282" s="307"/>
    </row>
    <row r="283" s="295" customFormat="1" ht="20" customHeight="1" spans="1:5">
      <c r="A283" s="305" t="s">
        <v>217</v>
      </c>
      <c r="B283" s="306">
        <f>SUM(B284:B288)</f>
        <v>0</v>
      </c>
      <c r="C283" s="306">
        <f>SUM(C284:C288)</f>
        <v>0</v>
      </c>
      <c r="D283" s="306">
        <f>SUM(D284:D288)</f>
        <v>0</v>
      </c>
      <c r="E283" s="307"/>
    </row>
    <row r="284" s="295" customFormat="1" ht="20" customHeight="1" spans="1:5">
      <c r="A284" s="311" t="s">
        <v>44</v>
      </c>
      <c r="B284" s="306"/>
      <c r="C284" s="306">
        <v>0</v>
      </c>
      <c r="D284" s="306">
        <v>0</v>
      </c>
      <c r="E284" s="307"/>
    </row>
    <row r="285" s="295" customFormat="1" ht="20" customHeight="1" spans="1:5">
      <c r="A285" s="311" t="s">
        <v>45</v>
      </c>
      <c r="B285" s="306"/>
      <c r="C285" s="306">
        <v>0</v>
      </c>
      <c r="D285" s="306">
        <v>0</v>
      </c>
      <c r="E285" s="307"/>
    </row>
    <row r="286" s="295" customFormat="1" ht="20" customHeight="1" spans="1:5">
      <c r="A286" s="311" t="s">
        <v>46</v>
      </c>
      <c r="B286" s="306"/>
      <c r="C286" s="306">
        <v>0</v>
      </c>
      <c r="D286" s="306">
        <v>0</v>
      </c>
      <c r="E286" s="307"/>
    </row>
    <row r="287" s="295" customFormat="1" ht="20" customHeight="1" spans="1:5">
      <c r="A287" s="311" t="s">
        <v>53</v>
      </c>
      <c r="B287" s="306"/>
      <c r="C287" s="306">
        <v>0</v>
      </c>
      <c r="D287" s="306">
        <v>0</v>
      </c>
      <c r="E287" s="307"/>
    </row>
    <row r="288" s="295" customFormat="1" ht="20" customHeight="1" spans="1:5">
      <c r="A288" s="311" t="s">
        <v>218</v>
      </c>
      <c r="B288" s="306"/>
      <c r="C288" s="306">
        <v>0</v>
      </c>
      <c r="D288" s="306">
        <v>0</v>
      </c>
      <c r="E288" s="307"/>
    </row>
    <row r="289" s="295" customFormat="1" ht="20" customHeight="1" spans="1:5">
      <c r="A289" s="305" t="s">
        <v>219</v>
      </c>
      <c r="B289" s="306">
        <f t="shared" ref="B289:B294" si="35">B290</f>
        <v>0</v>
      </c>
      <c r="C289" s="306">
        <f t="shared" ref="C289:C294" si="36">C290</f>
        <v>0</v>
      </c>
      <c r="D289" s="306">
        <f t="shared" ref="D289:D294" si="37">D290</f>
        <v>0</v>
      </c>
      <c r="E289" s="307"/>
    </row>
    <row r="290" s="295" customFormat="1" ht="20" customHeight="1" spans="1:5">
      <c r="A290" s="311" t="s">
        <v>220</v>
      </c>
      <c r="B290" s="306"/>
      <c r="C290" s="306">
        <v>0</v>
      </c>
      <c r="D290" s="306">
        <v>0</v>
      </c>
      <c r="E290" s="307"/>
    </row>
    <row r="291" s="295" customFormat="1" ht="20" customHeight="1" spans="1:5">
      <c r="A291" s="305" t="s">
        <v>221</v>
      </c>
      <c r="B291" s="306">
        <f>SUM(B292,B294,B296,B298,B308)</f>
        <v>50</v>
      </c>
      <c r="C291" s="306">
        <f>SUM(C292,C294,C296,C298,C308)</f>
        <v>50</v>
      </c>
      <c r="D291" s="306">
        <f>SUM(D292,D294,D296,D298,D308)</f>
        <v>50</v>
      </c>
      <c r="E291" s="307">
        <f>D291/C291*100</f>
        <v>100</v>
      </c>
    </row>
    <row r="292" s="295" customFormat="1" ht="20" customHeight="1" spans="1:5">
      <c r="A292" s="305" t="s">
        <v>222</v>
      </c>
      <c r="B292" s="306">
        <f t="shared" si="35"/>
        <v>0</v>
      </c>
      <c r="C292" s="306">
        <f t="shared" si="36"/>
        <v>0</v>
      </c>
      <c r="D292" s="306">
        <f t="shared" si="37"/>
        <v>0</v>
      </c>
      <c r="E292" s="307"/>
    </row>
    <row r="293" s="295" customFormat="1" ht="20" customHeight="1" spans="1:5">
      <c r="A293" s="311" t="s">
        <v>223</v>
      </c>
      <c r="B293" s="306"/>
      <c r="C293" s="306">
        <v>0</v>
      </c>
      <c r="D293" s="306">
        <v>0</v>
      </c>
      <c r="E293" s="307"/>
    </row>
    <row r="294" s="295" customFormat="1" ht="20" customHeight="1" spans="1:5">
      <c r="A294" s="305" t="s">
        <v>224</v>
      </c>
      <c r="B294" s="306">
        <f t="shared" si="35"/>
        <v>0</v>
      </c>
      <c r="C294" s="306">
        <f t="shared" si="36"/>
        <v>0</v>
      </c>
      <c r="D294" s="306">
        <f t="shared" si="37"/>
        <v>0</v>
      </c>
      <c r="E294" s="307"/>
    </row>
    <row r="295" s="295" customFormat="1" ht="20" customHeight="1" spans="1:5">
      <c r="A295" s="311" t="s">
        <v>225</v>
      </c>
      <c r="B295" s="306"/>
      <c r="C295" s="306">
        <v>0</v>
      </c>
      <c r="D295" s="306">
        <v>0</v>
      </c>
      <c r="E295" s="307"/>
    </row>
    <row r="296" s="295" customFormat="1" ht="20" customHeight="1" spans="1:5">
      <c r="A296" s="305" t="s">
        <v>226</v>
      </c>
      <c r="B296" s="306">
        <f>B297</f>
        <v>0</v>
      </c>
      <c r="C296" s="306">
        <f>C297</f>
        <v>0</v>
      </c>
      <c r="D296" s="306">
        <f>D297</f>
        <v>0</v>
      </c>
      <c r="E296" s="307"/>
    </row>
    <row r="297" s="295" customFormat="1" ht="20" customHeight="1" spans="1:5">
      <c r="A297" s="311" t="s">
        <v>227</v>
      </c>
      <c r="B297" s="306"/>
      <c r="C297" s="306">
        <v>0</v>
      </c>
      <c r="D297" s="306">
        <v>0</v>
      </c>
      <c r="E297" s="307"/>
    </row>
    <row r="298" s="295" customFormat="1" ht="20" customHeight="1" spans="1:5">
      <c r="A298" s="305" t="s">
        <v>228</v>
      </c>
      <c r="B298" s="306">
        <f>SUM(B299:B307)</f>
        <v>50</v>
      </c>
      <c r="C298" s="306">
        <f>SUM(C299:C307)</f>
        <v>50</v>
      </c>
      <c r="D298" s="306">
        <f>SUM(D299:D307)</f>
        <v>50</v>
      </c>
      <c r="E298" s="307">
        <f>D298/C298*100</f>
        <v>100</v>
      </c>
    </row>
    <row r="299" s="295" customFormat="1" ht="20" customHeight="1" spans="1:8">
      <c r="A299" s="311" t="s">
        <v>229</v>
      </c>
      <c r="B299" s="306">
        <v>50</v>
      </c>
      <c r="C299" s="306">
        <v>50</v>
      </c>
      <c r="D299" s="306">
        <v>50</v>
      </c>
      <c r="E299" s="307">
        <f>D299/C299*100</f>
        <v>100</v>
      </c>
      <c r="F299" s="308" t="s">
        <v>229</v>
      </c>
      <c r="G299" s="310">
        <v>50</v>
      </c>
      <c r="H299" s="295" t="b">
        <f>EXACT(A299,F299)</f>
        <v>1</v>
      </c>
    </row>
    <row r="300" s="295" customFormat="1" ht="20" customHeight="1" spans="1:5">
      <c r="A300" s="311" t="s">
        <v>230</v>
      </c>
      <c r="B300" s="306"/>
      <c r="C300" s="306">
        <v>0</v>
      </c>
      <c r="D300" s="306">
        <v>0</v>
      </c>
      <c r="E300" s="307"/>
    </row>
    <row r="301" s="295" customFormat="1" ht="20" customHeight="1" spans="1:5">
      <c r="A301" s="311" t="s">
        <v>231</v>
      </c>
      <c r="B301" s="306"/>
      <c r="C301" s="306">
        <v>0</v>
      </c>
      <c r="D301" s="306">
        <v>0</v>
      </c>
      <c r="E301" s="307"/>
    </row>
    <row r="302" s="295" customFormat="1" ht="20" customHeight="1" spans="1:5">
      <c r="A302" s="311" t="s">
        <v>232</v>
      </c>
      <c r="B302" s="306"/>
      <c r="C302" s="306">
        <v>0</v>
      </c>
      <c r="D302" s="306">
        <v>0</v>
      </c>
      <c r="E302" s="307"/>
    </row>
    <row r="303" s="295" customFormat="1" ht="20" customHeight="1" spans="1:5">
      <c r="A303" s="311" t="s">
        <v>233</v>
      </c>
      <c r="B303" s="306"/>
      <c r="C303" s="306">
        <v>0</v>
      </c>
      <c r="D303" s="306">
        <v>0</v>
      </c>
      <c r="E303" s="307"/>
    </row>
    <row r="304" s="295" customFormat="1" ht="20" customHeight="1" spans="1:5">
      <c r="A304" s="311" t="s">
        <v>234</v>
      </c>
      <c r="B304" s="306"/>
      <c r="C304" s="306">
        <v>0</v>
      </c>
      <c r="D304" s="306">
        <v>0</v>
      </c>
      <c r="E304" s="307"/>
    </row>
    <row r="305" s="295" customFormat="1" ht="20" customHeight="1" spans="1:5">
      <c r="A305" s="311" t="s">
        <v>235</v>
      </c>
      <c r="B305" s="306"/>
      <c r="C305" s="306">
        <v>0</v>
      </c>
      <c r="D305" s="306">
        <v>0</v>
      </c>
      <c r="E305" s="307"/>
    </row>
    <row r="306" s="295" customFormat="1" ht="20" customHeight="1" spans="1:5">
      <c r="A306" s="311" t="s">
        <v>236</v>
      </c>
      <c r="B306" s="306"/>
      <c r="C306" s="306">
        <v>0</v>
      </c>
      <c r="D306" s="306">
        <v>0</v>
      </c>
      <c r="E306" s="307"/>
    </row>
    <row r="307" s="295" customFormat="1" ht="20" customHeight="1" spans="1:5">
      <c r="A307" s="311" t="s">
        <v>237</v>
      </c>
      <c r="B307" s="306"/>
      <c r="C307" s="306">
        <v>0</v>
      </c>
      <c r="D307" s="306">
        <v>0</v>
      </c>
      <c r="E307" s="307"/>
    </row>
    <row r="308" s="295" customFormat="1" ht="20" customHeight="1" spans="1:5">
      <c r="A308" s="305" t="s">
        <v>238</v>
      </c>
      <c r="B308" s="306">
        <f>B309</f>
        <v>0</v>
      </c>
      <c r="C308" s="306">
        <f>C309</f>
        <v>0</v>
      </c>
      <c r="D308" s="306">
        <f>D309</f>
        <v>0</v>
      </c>
      <c r="E308" s="307"/>
    </row>
    <row r="309" s="295" customFormat="1" ht="20" customHeight="1" spans="1:5">
      <c r="A309" s="311" t="s">
        <v>239</v>
      </c>
      <c r="B309" s="306"/>
      <c r="C309" s="306">
        <v>0</v>
      </c>
      <c r="D309" s="306">
        <v>0</v>
      </c>
      <c r="E309" s="307"/>
    </row>
    <row r="310" s="295" customFormat="1" ht="20" customHeight="1" spans="1:8">
      <c r="A310" s="305" t="s">
        <v>240</v>
      </c>
      <c r="B310" s="306">
        <f t="shared" ref="B310:G310" si="38">SUM(B311,B314,B323,B330,B338,B347,B363,B373,B383,B391,B397)</f>
        <v>9157</v>
      </c>
      <c r="C310" s="306">
        <f t="shared" si="38"/>
        <v>14883</v>
      </c>
      <c r="D310" s="306">
        <f t="shared" si="38"/>
        <v>14883</v>
      </c>
      <c r="E310" s="307">
        <f>D310/C310*100</f>
        <v>100</v>
      </c>
      <c r="F310" s="308" t="s">
        <v>241</v>
      </c>
      <c r="G310" s="309">
        <f t="shared" si="38"/>
        <v>9157</v>
      </c>
      <c r="H310" s="295" t="b">
        <f t="shared" ref="H310:H373" si="39">EXACT(A310,F310)</f>
        <v>0</v>
      </c>
    </row>
    <row r="311" s="295" customFormat="1" ht="20" customHeight="1" spans="1:8">
      <c r="A311" s="305" t="s">
        <v>242</v>
      </c>
      <c r="B311" s="306">
        <f t="shared" ref="B311:G311" si="40">SUM(B312:B313)</f>
        <v>0</v>
      </c>
      <c r="C311" s="306">
        <f t="shared" si="40"/>
        <v>0</v>
      </c>
      <c r="D311" s="306">
        <f t="shared" si="40"/>
        <v>0</v>
      </c>
      <c r="E311" s="307"/>
      <c r="F311" s="308" t="s">
        <v>243</v>
      </c>
      <c r="G311" s="310">
        <f t="shared" si="40"/>
        <v>0</v>
      </c>
      <c r="H311" s="295" t="b">
        <f t="shared" si="39"/>
        <v>0</v>
      </c>
    </row>
    <row r="312" s="295" customFormat="1" ht="20" customHeight="1" spans="1:8">
      <c r="A312" s="311" t="s">
        <v>244</v>
      </c>
      <c r="B312" s="306"/>
      <c r="C312" s="306">
        <v>0</v>
      </c>
      <c r="D312" s="306">
        <v>0</v>
      </c>
      <c r="E312" s="307"/>
      <c r="F312" s="308" t="s">
        <v>245</v>
      </c>
      <c r="G312" s="310"/>
      <c r="H312" s="295" t="b">
        <f t="shared" si="39"/>
        <v>0</v>
      </c>
    </row>
    <row r="313" s="295" customFormat="1" ht="20" customHeight="1" spans="1:8">
      <c r="A313" s="311" t="s">
        <v>246</v>
      </c>
      <c r="B313" s="306"/>
      <c r="C313" s="306">
        <v>0</v>
      </c>
      <c r="D313" s="306">
        <v>0</v>
      </c>
      <c r="E313" s="307"/>
      <c r="F313" s="308" t="s">
        <v>246</v>
      </c>
      <c r="G313" s="310"/>
      <c r="H313" s="295" t="b">
        <f t="shared" si="39"/>
        <v>1</v>
      </c>
    </row>
    <row r="314" s="295" customFormat="1" ht="20" customHeight="1" spans="1:8">
      <c r="A314" s="305" t="s">
        <v>247</v>
      </c>
      <c r="B314" s="306">
        <f t="shared" ref="B314:G314" si="41">SUM(B315:B322)</f>
        <v>6011</v>
      </c>
      <c r="C314" s="306">
        <f t="shared" si="41"/>
        <v>8035</v>
      </c>
      <c r="D314" s="306">
        <f t="shared" si="41"/>
        <v>8035</v>
      </c>
      <c r="E314" s="307">
        <f>D314/C314*100</f>
        <v>100</v>
      </c>
      <c r="F314" s="308" t="s">
        <v>247</v>
      </c>
      <c r="G314" s="310">
        <f t="shared" si="41"/>
        <v>6011</v>
      </c>
      <c r="H314" s="295" t="b">
        <f t="shared" si="39"/>
        <v>1</v>
      </c>
    </row>
    <row r="315" s="295" customFormat="1" ht="20" customHeight="1" spans="1:8">
      <c r="A315" s="311" t="s">
        <v>44</v>
      </c>
      <c r="B315" s="306">
        <v>5176</v>
      </c>
      <c r="C315" s="306">
        <v>6875</v>
      </c>
      <c r="D315" s="306">
        <v>6875</v>
      </c>
      <c r="E315" s="307">
        <f>D315/C315*100</f>
        <v>100</v>
      </c>
      <c r="F315" s="308" t="s">
        <v>44</v>
      </c>
      <c r="G315" s="310">
        <v>5176</v>
      </c>
      <c r="H315" s="295" t="b">
        <f t="shared" si="39"/>
        <v>1</v>
      </c>
    </row>
    <row r="316" s="295" customFormat="1" ht="20" customHeight="1" spans="1:8">
      <c r="A316" s="311" t="s">
        <v>45</v>
      </c>
      <c r="B316" s="306"/>
      <c r="C316" s="306">
        <v>180</v>
      </c>
      <c r="D316" s="306">
        <v>180</v>
      </c>
      <c r="E316" s="307">
        <f>D316/C316*100</f>
        <v>100</v>
      </c>
      <c r="F316" s="308" t="s">
        <v>45</v>
      </c>
      <c r="G316" s="310"/>
      <c r="H316" s="295" t="b">
        <f t="shared" si="39"/>
        <v>1</v>
      </c>
    </row>
    <row r="317" s="295" customFormat="1" ht="20" customHeight="1" spans="1:8">
      <c r="A317" s="311" t="s">
        <v>46</v>
      </c>
      <c r="B317" s="306"/>
      <c r="C317" s="306">
        <v>0</v>
      </c>
      <c r="D317" s="306">
        <v>0</v>
      </c>
      <c r="E317" s="307"/>
      <c r="F317" s="308" t="s">
        <v>46</v>
      </c>
      <c r="G317" s="310"/>
      <c r="H317" s="295" t="b">
        <f t="shared" si="39"/>
        <v>1</v>
      </c>
    </row>
    <row r="318" s="295" customFormat="1" ht="20" customHeight="1" spans="1:8">
      <c r="A318" s="311" t="s">
        <v>87</v>
      </c>
      <c r="B318" s="306"/>
      <c r="C318" s="306">
        <v>20</v>
      </c>
      <c r="D318" s="306">
        <v>20</v>
      </c>
      <c r="E318" s="307">
        <f>D318/C318*100</f>
        <v>100</v>
      </c>
      <c r="F318" s="308" t="s">
        <v>87</v>
      </c>
      <c r="G318" s="310"/>
      <c r="H318" s="295" t="b">
        <f t="shared" si="39"/>
        <v>1</v>
      </c>
    </row>
    <row r="319" s="295" customFormat="1" ht="20" customHeight="1" spans="1:8">
      <c r="A319" s="311" t="s">
        <v>248</v>
      </c>
      <c r="B319" s="306"/>
      <c r="C319" s="306">
        <v>150</v>
      </c>
      <c r="D319" s="306">
        <v>150</v>
      </c>
      <c r="E319" s="307">
        <f>D319/C319*100</f>
        <v>100</v>
      </c>
      <c r="F319" s="308" t="s">
        <v>248</v>
      </c>
      <c r="G319" s="310"/>
      <c r="H319" s="295" t="b">
        <f t="shared" si="39"/>
        <v>1</v>
      </c>
    </row>
    <row r="320" s="295" customFormat="1" ht="20" customHeight="1" spans="1:8">
      <c r="A320" s="311" t="s">
        <v>249</v>
      </c>
      <c r="B320" s="306"/>
      <c r="C320" s="306">
        <v>20</v>
      </c>
      <c r="D320" s="306">
        <v>20</v>
      </c>
      <c r="E320" s="307">
        <f>D320/C320*100</f>
        <v>100</v>
      </c>
      <c r="F320" s="308" t="s">
        <v>249</v>
      </c>
      <c r="G320" s="310"/>
      <c r="H320" s="295" t="b">
        <f t="shared" si="39"/>
        <v>1</v>
      </c>
    </row>
    <row r="321" s="295" customFormat="1" ht="20" customHeight="1" spans="1:8">
      <c r="A321" s="311" t="s">
        <v>53</v>
      </c>
      <c r="B321" s="306"/>
      <c r="C321" s="306">
        <v>600</v>
      </c>
      <c r="D321" s="306">
        <v>600</v>
      </c>
      <c r="E321" s="307">
        <f>D321/C321*100</f>
        <v>100</v>
      </c>
      <c r="F321" s="308" t="s">
        <v>53</v>
      </c>
      <c r="G321" s="310"/>
      <c r="H321" s="295" t="b">
        <f t="shared" si="39"/>
        <v>1</v>
      </c>
    </row>
    <row r="322" s="295" customFormat="1" ht="20" customHeight="1" spans="1:8">
      <c r="A322" s="311" t="s">
        <v>250</v>
      </c>
      <c r="B322" s="306">
        <v>835</v>
      </c>
      <c r="C322" s="306">
        <v>190</v>
      </c>
      <c r="D322" s="306">
        <v>190</v>
      </c>
      <c r="E322" s="307">
        <f>D322/C322*100</f>
        <v>100</v>
      </c>
      <c r="F322" s="308" t="s">
        <v>250</v>
      </c>
      <c r="G322" s="310">
        <v>835</v>
      </c>
      <c r="H322" s="295" t="b">
        <f t="shared" si="39"/>
        <v>1</v>
      </c>
    </row>
    <row r="323" s="295" customFormat="1" ht="20" customHeight="1" spans="1:8">
      <c r="A323" s="305" t="s">
        <v>251</v>
      </c>
      <c r="B323" s="306">
        <f t="shared" ref="B323:G323" si="42">SUM(B324:B329)</f>
        <v>0</v>
      </c>
      <c r="C323" s="306">
        <f t="shared" si="42"/>
        <v>0</v>
      </c>
      <c r="D323" s="306">
        <f t="shared" si="42"/>
        <v>0</v>
      </c>
      <c r="E323" s="307"/>
      <c r="F323" s="308" t="s">
        <v>251</v>
      </c>
      <c r="G323" s="310">
        <f t="shared" si="42"/>
        <v>0</v>
      </c>
      <c r="H323" s="295" t="b">
        <f t="shared" si="39"/>
        <v>1</v>
      </c>
    </row>
    <row r="324" s="295" customFormat="1" ht="20" customHeight="1" spans="1:8">
      <c r="A324" s="311" t="s">
        <v>44</v>
      </c>
      <c r="B324" s="306"/>
      <c r="C324" s="306">
        <v>0</v>
      </c>
      <c r="D324" s="306">
        <v>0</v>
      </c>
      <c r="E324" s="307"/>
      <c r="F324" s="308" t="s">
        <v>44</v>
      </c>
      <c r="G324" s="310"/>
      <c r="H324" s="295" t="b">
        <f t="shared" si="39"/>
        <v>1</v>
      </c>
    </row>
    <row r="325" s="295" customFormat="1" ht="20" customHeight="1" spans="1:8">
      <c r="A325" s="311" t="s">
        <v>45</v>
      </c>
      <c r="B325" s="306"/>
      <c r="C325" s="306">
        <v>0</v>
      </c>
      <c r="D325" s="306">
        <v>0</v>
      </c>
      <c r="E325" s="307"/>
      <c r="F325" s="308" t="s">
        <v>45</v>
      </c>
      <c r="G325" s="310"/>
      <c r="H325" s="295" t="b">
        <f t="shared" si="39"/>
        <v>1</v>
      </c>
    </row>
    <row r="326" s="295" customFormat="1" ht="20" customHeight="1" spans="1:8">
      <c r="A326" s="311" t="s">
        <v>46</v>
      </c>
      <c r="B326" s="306"/>
      <c r="C326" s="306">
        <v>0</v>
      </c>
      <c r="D326" s="306">
        <v>0</v>
      </c>
      <c r="E326" s="307"/>
      <c r="F326" s="308" t="s">
        <v>46</v>
      </c>
      <c r="G326" s="310"/>
      <c r="H326" s="295" t="b">
        <f t="shared" si="39"/>
        <v>1</v>
      </c>
    </row>
    <row r="327" s="295" customFormat="1" ht="20" customHeight="1" spans="1:8">
      <c r="A327" s="311" t="s">
        <v>252</v>
      </c>
      <c r="B327" s="306"/>
      <c r="C327" s="306">
        <v>0</v>
      </c>
      <c r="D327" s="306">
        <v>0</v>
      </c>
      <c r="E327" s="307"/>
      <c r="F327" s="308" t="s">
        <v>252</v>
      </c>
      <c r="G327" s="310"/>
      <c r="H327" s="295" t="b">
        <f t="shared" si="39"/>
        <v>1</v>
      </c>
    </row>
    <row r="328" s="295" customFormat="1" ht="20" customHeight="1" spans="1:8">
      <c r="A328" s="311" t="s">
        <v>53</v>
      </c>
      <c r="B328" s="306"/>
      <c r="C328" s="306">
        <v>0</v>
      </c>
      <c r="D328" s="306">
        <v>0</v>
      </c>
      <c r="E328" s="307"/>
      <c r="F328" s="308" t="s">
        <v>53</v>
      </c>
      <c r="G328" s="310"/>
      <c r="H328" s="295" t="b">
        <f t="shared" si="39"/>
        <v>1</v>
      </c>
    </row>
    <row r="329" s="295" customFormat="1" ht="20" customHeight="1" spans="1:8">
      <c r="A329" s="311" t="s">
        <v>253</v>
      </c>
      <c r="B329" s="306"/>
      <c r="C329" s="306">
        <v>0</v>
      </c>
      <c r="D329" s="306">
        <v>0</v>
      </c>
      <c r="E329" s="307"/>
      <c r="F329" s="308" t="s">
        <v>253</v>
      </c>
      <c r="G329" s="310"/>
      <c r="H329" s="295" t="b">
        <f t="shared" si="39"/>
        <v>1</v>
      </c>
    </row>
    <row r="330" s="295" customFormat="1" ht="20" customHeight="1" spans="1:8">
      <c r="A330" s="305" t="s">
        <v>254</v>
      </c>
      <c r="B330" s="306">
        <f t="shared" ref="B330:G330" si="43">SUM(B331:B337)</f>
        <v>879</v>
      </c>
      <c r="C330" s="306">
        <f t="shared" si="43"/>
        <v>1163</v>
      </c>
      <c r="D330" s="306">
        <f t="shared" si="43"/>
        <v>1163</v>
      </c>
      <c r="E330" s="307">
        <f>D330/C330*100</f>
        <v>100</v>
      </c>
      <c r="F330" s="308" t="s">
        <v>254</v>
      </c>
      <c r="G330" s="310">
        <f t="shared" si="43"/>
        <v>879</v>
      </c>
      <c r="H330" s="295" t="b">
        <f t="shared" si="39"/>
        <v>1</v>
      </c>
    </row>
    <row r="331" s="295" customFormat="1" ht="20" customHeight="1" spans="1:8">
      <c r="A331" s="311" t="s">
        <v>44</v>
      </c>
      <c r="B331" s="306">
        <v>783</v>
      </c>
      <c r="C331" s="306">
        <v>998</v>
      </c>
      <c r="D331" s="306">
        <v>998</v>
      </c>
      <c r="E331" s="307">
        <f>D331/C331*100</f>
        <v>100</v>
      </c>
      <c r="F331" s="308" t="s">
        <v>44</v>
      </c>
      <c r="G331" s="310">
        <v>783</v>
      </c>
      <c r="H331" s="295" t="b">
        <f t="shared" si="39"/>
        <v>1</v>
      </c>
    </row>
    <row r="332" s="295" customFormat="1" ht="20" customHeight="1" spans="1:8">
      <c r="A332" s="311" t="s">
        <v>45</v>
      </c>
      <c r="B332" s="306"/>
      <c r="C332" s="306">
        <v>60</v>
      </c>
      <c r="D332" s="306">
        <v>60</v>
      </c>
      <c r="E332" s="307">
        <f>D332/C332*100</f>
        <v>100</v>
      </c>
      <c r="F332" s="308" t="s">
        <v>45</v>
      </c>
      <c r="G332" s="310"/>
      <c r="H332" s="295" t="b">
        <f t="shared" si="39"/>
        <v>1</v>
      </c>
    </row>
    <row r="333" s="295" customFormat="1" ht="20" customHeight="1" spans="1:8">
      <c r="A333" s="311" t="s">
        <v>46</v>
      </c>
      <c r="B333" s="306"/>
      <c r="C333" s="306">
        <v>0</v>
      </c>
      <c r="D333" s="306">
        <v>0</v>
      </c>
      <c r="E333" s="307"/>
      <c r="F333" s="308" t="s">
        <v>46</v>
      </c>
      <c r="G333" s="310"/>
      <c r="H333" s="295" t="b">
        <f t="shared" si="39"/>
        <v>1</v>
      </c>
    </row>
    <row r="334" s="295" customFormat="1" ht="20" customHeight="1" spans="1:8">
      <c r="A334" s="311" t="s">
        <v>255</v>
      </c>
      <c r="B334" s="306"/>
      <c r="C334" s="306">
        <v>0</v>
      </c>
      <c r="D334" s="306">
        <v>0</v>
      </c>
      <c r="E334" s="307"/>
      <c r="F334" s="308" t="s">
        <v>255</v>
      </c>
      <c r="G334" s="310"/>
      <c r="H334" s="295" t="b">
        <f t="shared" si="39"/>
        <v>1</v>
      </c>
    </row>
    <row r="335" s="295" customFormat="1" ht="20" customHeight="1" spans="1:8">
      <c r="A335" s="311" t="s">
        <v>256</v>
      </c>
      <c r="B335" s="306"/>
      <c r="C335" s="306">
        <v>5</v>
      </c>
      <c r="D335" s="306">
        <v>5</v>
      </c>
      <c r="E335" s="307">
        <f>D335/C335*100</f>
        <v>100</v>
      </c>
      <c r="F335" s="308" t="s">
        <v>256</v>
      </c>
      <c r="G335" s="310"/>
      <c r="H335" s="295" t="b">
        <f t="shared" si="39"/>
        <v>1</v>
      </c>
    </row>
    <row r="336" s="295" customFormat="1" ht="20" customHeight="1" spans="1:8">
      <c r="A336" s="311" t="s">
        <v>53</v>
      </c>
      <c r="B336" s="306"/>
      <c r="C336" s="306">
        <v>0</v>
      </c>
      <c r="D336" s="306">
        <v>0</v>
      </c>
      <c r="E336" s="307"/>
      <c r="F336" s="308" t="s">
        <v>53</v>
      </c>
      <c r="G336" s="310"/>
      <c r="H336" s="295" t="b">
        <f t="shared" si="39"/>
        <v>1</v>
      </c>
    </row>
    <row r="337" s="295" customFormat="1" ht="20" customHeight="1" spans="1:8">
      <c r="A337" s="311" t="s">
        <v>257</v>
      </c>
      <c r="B337" s="306">
        <v>96</v>
      </c>
      <c r="C337" s="306">
        <v>100</v>
      </c>
      <c r="D337" s="306">
        <v>100</v>
      </c>
      <c r="E337" s="307">
        <f>D337/C337*100</f>
        <v>100</v>
      </c>
      <c r="F337" s="308" t="s">
        <v>257</v>
      </c>
      <c r="G337" s="310">
        <v>96</v>
      </c>
      <c r="H337" s="295" t="b">
        <f t="shared" si="39"/>
        <v>1</v>
      </c>
    </row>
    <row r="338" s="295" customFormat="1" ht="20" customHeight="1" spans="1:8">
      <c r="A338" s="305" t="s">
        <v>258</v>
      </c>
      <c r="B338" s="306">
        <f t="shared" ref="B338:G338" si="44">SUM(B339:B346)</f>
        <v>1303</v>
      </c>
      <c r="C338" s="306">
        <f t="shared" si="44"/>
        <v>1675</v>
      </c>
      <c r="D338" s="306">
        <f t="shared" si="44"/>
        <v>1675</v>
      </c>
      <c r="E338" s="307">
        <f>D338/C338*100</f>
        <v>100</v>
      </c>
      <c r="F338" s="308" t="s">
        <v>258</v>
      </c>
      <c r="G338" s="310">
        <f t="shared" si="44"/>
        <v>1303</v>
      </c>
      <c r="H338" s="295" t="b">
        <f t="shared" si="39"/>
        <v>1</v>
      </c>
    </row>
    <row r="339" s="295" customFormat="1" ht="20" customHeight="1" spans="1:8">
      <c r="A339" s="311" t="s">
        <v>44</v>
      </c>
      <c r="B339" s="306">
        <v>1160</v>
      </c>
      <c r="C339" s="306">
        <v>1380</v>
      </c>
      <c r="D339" s="306">
        <v>1380</v>
      </c>
      <c r="E339" s="307">
        <f>D339/C339*100</f>
        <v>100</v>
      </c>
      <c r="F339" s="308" t="s">
        <v>44</v>
      </c>
      <c r="G339" s="310">
        <v>1160</v>
      </c>
      <c r="H339" s="295" t="b">
        <f t="shared" si="39"/>
        <v>1</v>
      </c>
    </row>
    <row r="340" s="295" customFormat="1" ht="20" customHeight="1" spans="1:8">
      <c r="A340" s="311" t="s">
        <v>45</v>
      </c>
      <c r="B340" s="306"/>
      <c r="C340" s="306">
        <v>130</v>
      </c>
      <c r="D340" s="306">
        <v>130</v>
      </c>
      <c r="E340" s="307">
        <f>D340/C340*100</f>
        <v>100</v>
      </c>
      <c r="F340" s="308" t="s">
        <v>45</v>
      </c>
      <c r="G340" s="310"/>
      <c r="H340" s="295" t="b">
        <f t="shared" si="39"/>
        <v>1</v>
      </c>
    </row>
    <row r="341" s="295" customFormat="1" ht="20" customHeight="1" spans="1:8">
      <c r="A341" s="311" t="s">
        <v>46</v>
      </c>
      <c r="B341" s="306"/>
      <c r="C341" s="306">
        <v>0</v>
      </c>
      <c r="D341" s="306">
        <v>0</v>
      </c>
      <c r="E341" s="307"/>
      <c r="F341" s="308" t="s">
        <v>46</v>
      </c>
      <c r="G341" s="310"/>
      <c r="H341" s="295" t="b">
        <f t="shared" si="39"/>
        <v>1</v>
      </c>
    </row>
    <row r="342" s="295" customFormat="1" ht="20" customHeight="1" spans="1:8">
      <c r="A342" s="311" t="s">
        <v>259</v>
      </c>
      <c r="B342" s="306"/>
      <c r="C342" s="306">
        <v>0</v>
      </c>
      <c r="D342" s="306">
        <v>0</v>
      </c>
      <c r="E342" s="307"/>
      <c r="F342" s="308" t="s">
        <v>259</v>
      </c>
      <c r="G342" s="310"/>
      <c r="H342" s="295" t="b">
        <f t="shared" si="39"/>
        <v>1</v>
      </c>
    </row>
    <row r="343" s="295" customFormat="1" ht="20" customHeight="1" spans="1:8">
      <c r="A343" s="311" t="s">
        <v>260</v>
      </c>
      <c r="B343" s="306"/>
      <c r="C343" s="306">
        <v>5</v>
      </c>
      <c r="D343" s="306">
        <v>5</v>
      </c>
      <c r="E343" s="307">
        <f>D343/C343*100</f>
        <v>100</v>
      </c>
      <c r="F343" s="308" t="s">
        <v>260</v>
      </c>
      <c r="G343" s="310"/>
      <c r="H343" s="295" t="b">
        <f t="shared" si="39"/>
        <v>1</v>
      </c>
    </row>
    <row r="344" s="295" customFormat="1" ht="20" customHeight="1" spans="1:8">
      <c r="A344" s="311" t="s">
        <v>261</v>
      </c>
      <c r="B344" s="306"/>
      <c r="C344" s="306">
        <v>0</v>
      </c>
      <c r="D344" s="306">
        <v>0</v>
      </c>
      <c r="E344" s="307"/>
      <c r="F344" s="308" t="s">
        <v>261</v>
      </c>
      <c r="G344" s="310"/>
      <c r="H344" s="295" t="b">
        <f t="shared" si="39"/>
        <v>1</v>
      </c>
    </row>
    <row r="345" s="295" customFormat="1" ht="20" customHeight="1" spans="1:8">
      <c r="A345" s="311" t="s">
        <v>53</v>
      </c>
      <c r="B345" s="306"/>
      <c r="C345" s="306">
        <v>0</v>
      </c>
      <c r="D345" s="306">
        <v>0</v>
      </c>
      <c r="E345" s="307"/>
      <c r="F345" s="308" t="s">
        <v>53</v>
      </c>
      <c r="G345" s="310"/>
      <c r="H345" s="295" t="b">
        <f t="shared" si="39"/>
        <v>1</v>
      </c>
    </row>
    <row r="346" s="295" customFormat="1" ht="20" customHeight="1" spans="1:8">
      <c r="A346" s="311" t="s">
        <v>262</v>
      </c>
      <c r="B346" s="306">
        <v>143</v>
      </c>
      <c r="C346" s="306">
        <v>160</v>
      </c>
      <c r="D346" s="306">
        <v>160</v>
      </c>
      <c r="E346" s="307">
        <f>D346/C346*100</f>
        <v>100</v>
      </c>
      <c r="F346" s="308" t="s">
        <v>262</v>
      </c>
      <c r="G346" s="310">
        <v>143</v>
      </c>
      <c r="H346" s="295" t="b">
        <f t="shared" si="39"/>
        <v>1</v>
      </c>
    </row>
    <row r="347" s="295" customFormat="1" ht="20" customHeight="1" spans="1:8">
      <c r="A347" s="305" t="s">
        <v>263</v>
      </c>
      <c r="B347" s="306">
        <f t="shared" ref="B347:G347" si="45">SUM(B348:B362)</f>
        <v>944</v>
      </c>
      <c r="C347" s="306">
        <f t="shared" si="45"/>
        <v>1180</v>
      </c>
      <c r="D347" s="306">
        <f t="shared" si="45"/>
        <v>1180</v>
      </c>
      <c r="E347" s="307">
        <f>D347/C347*100</f>
        <v>100</v>
      </c>
      <c r="F347" s="308" t="s">
        <v>263</v>
      </c>
      <c r="G347" s="310">
        <f t="shared" si="45"/>
        <v>944</v>
      </c>
      <c r="H347" s="295" t="b">
        <f t="shared" si="39"/>
        <v>1</v>
      </c>
    </row>
    <row r="348" s="295" customFormat="1" ht="20" customHeight="1" spans="1:8">
      <c r="A348" s="311" t="s">
        <v>44</v>
      </c>
      <c r="B348" s="306">
        <v>841</v>
      </c>
      <c r="C348" s="306">
        <v>925</v>
      </c>
      <c r="D348" s="306">
        <v>925</v>
      </c>
      <c r="E348" s="307">
        <f>D348/C348*100</f>
        <v>100</v>
      </c>
      <c r="F348" s="308" t="s">
        <v>44</v>
      </c>
      <c r="G348" s="310">
        <v>841</v>
      </c>
      <c r="H348" s="295" t="b">
        <f t="shared" si="39"/>
        <v>1</v>
      </c>
    </row>
    <row r="349" s="295" customFormat="1" ht="20" customHeight="1" spans="1:8">
      <c r="A349" s="311" t="s">
        <v>45</v>
      </c>
      <c r="B349" s="306"/>
      <c r="C349" s="306">
        <v>20</v>
      </c>
      <c r="D349" s="306">
        <v>20</v>
      </c>
      <c r="E349" s="307">
        <f>D349/C349*100</f>
        <v>100</v>
      </c>
      <c r="F349" s="308" t="s">
        <v>45</v>
      </c>
      <c r="G349" s="310"/>
      <c r="H349" s="295" t="b">
        <f t="shared" si="39"/>
        <v>1</v>
      </c>
    </row>
    <row r="350" s="295" customFormat="1" ht="20" customHeight="1" spans="1:8">
      <c r="A350" s="311" t="s">
        <v>46</v>
      </c>
      <c r="B350" s="306"/>
      <c r="C350" s="306">
        <v>0</v>
      </c>
      <c r="D350" s="306">
        <v>0</v>
      </c>
      <c r="E350" s="307"/>
      <c r="F350" s="308" t="s">
        <v>46</v>
      </c>
      <c r="G350" s="310"/>
      <c r="H350" s="295" t="b">
        <f t="shared" si="39"/>
        <v>1</v>
      </c>
    </row>
    <row r="351" s="295" customFormat="1" ht="20" customHeight="1" spans="1:8">
      <c r="A351" s="311" t="s">
        <v>264</v>
      </c>
      <c r="B351" s="306"/>
      <c r="C351" s="306">
        <v>10</v>
      </c>
      <c r="D351" s="306">
        <v>10</v>
      </c>
      <c r="E351" s="307">
        <f>D351/C351*100</f>
        <v>100</v>
      </c>
      <c r="F351" s="308" t="s">
        <v>264</v>
      </c>
      <c r="G351" s="310"/>
      <c r="H351" s="295" t="b">
        <f t="shared" si="39"/>
        <v>1</v>
      </c>
    </row>
    <row r="352" s="295" customFormat="1" ht="20" customHeight="1" spans="1:8">
      <c r="A352" s="311" t="s">
        <v>265</v>
      </c>
      <c r="B352" s="306"/>
      <c r="C352" s="306">
        <v>20</v>
      </c>
      <c r="D352" s="306">
        <v>20</v>
      </c>
      <c r="E352" s="307">
        <f>D352/C352*100</f>
        <v>100</v>
      </c>
      <c r="F352" s="308" t="s">
        <v>265</v>
      </c>
      <c r="G352" s="310"/>
      <c r="H352" s="295" t="b">
        <f t="shared" si="39"/>
        <v>1</v>
      </c>
    </row>
    <row r="353" s="295" customFormat="1" ht="20" customHeight="1" spans="1:8">
      <c r="A353" s="311" t="s">
        <v>266</v>
      </c>
      <c r="B353" s="306"/>
      <c r="C353" s="306">
        <v>0</v>
      </c>
      <c r="D353" s="306">
        <v>0</v>
      </c>
      <c r="E353" s="307"/>
      <c r="F353" s="308" t="s">
        <v>266</v>
      </c>
      <c r="G353" s="310"/>
      <c r="H353" s="295" t="b">
        <f t="shared" si="39"/>
        <v>1</v>
      </c>
    </row>
    <row r="354" s="295" customFormat="1" ht="20" customHeight="1" spans="1:8">
      <c r="A354" s="311" t="s">
        <v>267</v>
      </c>
      <c r="B354" s="306"/>
      <c r="C354" s="306">
        <v>5</v>
      </c>
      <c r="D354" s="306">
        <v>5</v>
      </c>
      <c r="E354" s="307">
        <f>D354/C354*100</f>
        <v>100</v>
      </c>
      <c r="F354" s="308" t="s">
        <v>267</v>
      </c>
      <c r="G354" s="310"/>
      <c r="H354" s="295" t="b">
        <f t="shared" si="39"/>
        <v>1</v>
      </c>
    </row>
    <row r="355" s="295" customFormat="1" ht="20" customHeight="1" spans="1:8">
      <c r="A355" s="311" t="s">
        <v>268</v>
      </c>
      <c r="B355" s="306"/>
      <c r="C355" s="306">
        <v>0</v>
      </c>
      <c r="D355" s="306">
        <v>0</v>
      </c>
      <c r="E355" s="307"/>
      <c r="F355" s="308" t="s">
        <v>268</v>
      </c>
      <c r="G355" s="310"/>
      <c r="H355" s="295" t="b">
        <f t="shared" si="39"/>
        <v>1</v>
      </c>
    </row>
    <row r="356" s="295" customFormat="1" ht="20" customHeight="1" spans="1:8">
      <c r="A356" s="311" t="s">
        <v>269</v>
      </c>
      <c r="B356" s="306"/>
      <c r="C356" s="306">
        <v>0</v>
      </c>
      <c r="D356" s="306">
        <v>0</v>
      </c>
      <c r="E356" s="307"/>
      <c r="F356" s="308" t="s">
        <v>269</v>
      </c>
      <c r="G356" s="310"/>
      <c r="H356" s="295" t="b">
        <f t="shared" si="39"/>
        <v>1</v>
      </c>
    </row>
    <row r="357" s="295" customFormat="1" ht="20" customHeight="1" spans="1:8">
      <c r="A357" s="311" t="s">
        <v>270</v>
      </c>
      <c r="B357" s="306"/>
      <c r="C357" s="306">
        <v>10</v>
      </c>
      <c r="D357" s="306">
        <v>10</v>
      </c>
      <c r="E357" s="307">
        <f>D357/C357*100</f>
        <v>100</v>
      </c>
      <c r="F357" s="308" t="s">
        <v>270</v>
      </c>
      <c r="G357" s="310"/>
      <c r="H357" s="295" t="b">
        <f t="shared" si="39"/>
        <v>1</v>
      </c>
    </row>
    <row r="358" s="295" customFormat="1" ht="20" customHeight="1" spans="1:8">
      <c r="A358" s="311" t="s">
        <v>271</v>
      </c>
      <c r="B358" s="306"/>
      <c r="C358" s="306">
        <v>0</v>
      </c>
      <c r="D358" s="306">
        <v>0</v>
      </c>
      <c r="E358" s="307"/>
      <c r="F358" s="308" t="s">
        <v>271</v>
      </c>
      <c r="G358" s="310"/>
      <c r="H358" s="295" t="b">
        <f t="shared" si="39"/>
        <v>1</v>
      </c>
    </row>
    <row r="359" s="295" customFormat="1" ht="20" customHeight="1" spans="1:8">
      <c r="A359" s="311" t="s">
        <v>272</v>
      </c>
      <c r="B359" s="306"/>
      <c r="C359" s="306">
        <v>0</v>
      </c>
      <c r="D359" s="306">
        <v>0</v>
      </c>
      <c r="E359" s="307"/>
      <c r="F359" s="308" t="s">
        <v>272</v>
      </c>
      <c r="G359" s="310"/>
      <c r="H359" s="295" t="b">
        <f t="shared" si="39"/>
        <v>1</v>
      </c>
    </row>
    <row r="360" s="295" customFormat="1" ht="20" customHeight="1" spans="1:8">
      <c r="A360" s="311" t="s">
        <v>87</v>
      </c>
      <c r="B360" s="306"/>
      <c r="C360" s="306">
        <v>0</v>
      </c>
      <c r="D360" s="306">
        <v>0</v>
      </c>
      <c r="E360" s="307"/>
      <c r="F360" s="308" t="s">
        <v>87</v>
      </c>
      <c r="G360" s="310"/>
      <c r="H360" s="295" t="b">
        <f t="shared" si="39"/>
        <v>1</v>
      </c>
    </row>
    <row r="361" s="295" customFormat="1" ht="20" customHeight="1" spans="1:8">
      <c r="A361" s="311" t="s">
        <v>53</v>
      </c>
      <c r="B361" s="306"/>
      <c r="C361" s="306">
        <v>0</v>
      </c>
      <c r="D361" s="306">
        <v>0</v>
      </c>
      <c r="E361" s="307"/>
      <c r="F361" s="308" t="s">
        <v>53</v>
      </c>
      <c r="G361" s="310"/>
      <c r="H361" s="295" t="b">
        <f t="shared" si="39"/>
        <v>1</v>
      </c>
    </row>
    <row r="362" s="295" customFormat="1" ht="20" customHeight="1" spans="1:8">
      <c r="A362" s="311" t="s">
        <v>273</v>
      </c>
      <c r="B362" s="306">
        <v>103</v>
      </c>
      <c r="C362" s="306">
        <v>190</v>
      </c>
      <c r="D362" s="306">
        <v>190</v>
      </c>
      <c r="E362" s="307">
        <f>D362/C362*100</f>
        <v>100</v>
      </c>
      <c r="F362" s="308" t="s">
        <v>273</v>
      </c>
      <c r="G362" s="310">
        <v>103</v>
      </c>
      <c r="H362" s="295" t="b">
        <f t="shared" si="39"/>
        <v>1</v>
      </c>
    </row>
    <row r="363" s="295" customFormat="1" ht="20" customHeight="1" spans="1:8">
      <c r="A363" s="305" t="s">
        <v>274</v>
      </c>
      <c r="B363" s="306">
        <f t="shared" ref="B363:G363" si="46">SUM(B364:B372)</f>
        <v>0</v>
      </c>
      <c r="C363" s="306">
        <f t="shared" si="46"/>
        <v>0</v>
      </c>
      <c r="D363" s="306">
        <f t="shared" si="46"/>
        <v>0</v>
      </c>
      <c r="E363" s="307"/>
      <c r="F363" s="308" t="s">
        <v>274</v>
      </c>
      <c r="G363" s="310">
        <f t="shared" si="46"/>
        <v>0</v>
      </c>
      <c r="H363" s="295" t="b">
        <f t="shared" si="39"/>
        <v>1</v>
      </c>
    </row>
    <row r="364" s="295" customFormat="1" ht="20" customHeight="1" spans="1:8">
      <c r="A364" s="311" t="s">
        <v>44</v>
      </c>
      <c r="B364" s="306"/>
      <c r="C364" s="306">
        <v>0</v>
      </c>
      <c r="D364" s="306">
        <v>0</v>
      </c>
      <c r="E364" s="307"/>
      <c r="F364" s="308" t="s">
        <v>44</v>
      </c>
      <c r="G364" s="310"/>
      <c r="H364" s="295" t="b">
        <f t="shared" si="39"/>
        <v>1</v>
      </c>
    </row>
    <row r="365" s="295" customFormat="1" ht="20" customHeight="1" spans="1:8">
      <c r="A365" s="311" t="s">
        <v>45</v>
      </c>
      <c r="B365" s="306"/>
      <c r="C365" s="306">
        <v>0</v>
      </c>
      <c r="D365" s="306">
        <v>0</v>
      </c>
      <c r="E365" s="307"/>
      <c r="F365" s="308" t="s">
        <v>45</v>
      </c>
      <c r="G365" s="310"/>
      <c r="H365" s="295" t="b">
        <f t="shared" si="39"/>
        <v>1</v>
      </c>
    </row>
    <row r="366" s="295" customFormat="1" ht="20" customHeight="1" spans="1:8">
      <c r="A366" s="311" t="s">
        <v>46</v>
      </c>
      <c r="B366" s="306"/>
      <c r="C366" s="306">
        <v>0</v>
      </c>
      <c r="D366" s="306">
        <v>0</v>
      </c>
      <c r="E366" s="307"/>
      <c r="F366" s="308" t="s">
        <v>46</v>
      </c>
      <c r="G366" s="310"/>
      <c r="H366" s="295" t="b">
        <f t="shared" si="39"/>
        <v>1</v>
      </c>
    </row>
    <row r="367" s="295" customFormat="1" ht="20" customHeight="1" spans="1:8">
      <c r="A367" s="311" t="s">
        <v>275</v>
      </c>
      <c r="B367" s="306"/>
      <c r="C367" s="306">
        <v>0</v>
      </c>
      <c r="D367" s="306">
        <v>0</v>
      </c>
      <c r="E367" s="307"/>
      <c r="F367" s="308" t="s">
        <v>275</v>
      </c>
      <c r="G367" s="310"/>
      <c r="H367" s="295" t="b">
        <f t="shared" si="39"/>
        <v>1</v>
      </c>
    </row>
    <row r="368" s="295" customFormat="1" ht="20" customHeight="1" spans="1:8">
      <c r="A368" s="311" t="s">
        <v>276</v>
      </c>
      <c r="B368" s="306"/>
      <c r="C368" s="306">
        <v>0</v>
      </c>
      <c r="D368" s="306">
        <v>0</v>
      </c>
      <c r="E368" s="307"/>
      <c r="F368" s="308" t="s">
        <v>276</v>
      </c>
      <c r="G368" s="310"/>
      <c r="H368" s="295" t="b">
        <f t="shared" si="39"/>
        <v>1</v>
      </c>
    </row>
    <row r="369" s="295" customFormat="1" ht="20" customHeight="1" spans="1:8">
      <c r="A369" s="311" t="s">
        <v>277</v>
      </c>
      <c r="B369" s="306"/>
      <c r="C369" s="306">
        <v>0</v>
      </c>
      <c r="D369" s="306">
        <v>0</v>
      </c>
      <c r="E369" s="307"/>
      <c r="F369" s="308" t="s">
        <v>277</v>
      </c>
      <c r="G369" s="310"/>
      <c r="H369" s="295" t="b">
        <f t="shared" si="39"/>
        <v>1</v>
      </c>
    </row>
    <row r="370" s="295" customFormat="1" ht="20" customHeight="1" spans="1:8">
      <c r="A370" s="311" t="s">
        <v>87</v>
      </c>
      <c r="B370" s="306"/>
      <c r="C370" s="306">
        <v>0</v>
      </c>
      <c r="D370" s="306">
        <v>0</v>
      </c>
      <c r="E370" s="307"/>
      <c r="F370" s="308" t="s">
        <v>87</v>
      </c>
      <c r="G370" s="310"/>
      <c r="H370" s="295" t="b">
        <f t="shared" si="39"/>
        <v>1</v>
      </c>
    </row>
    <row r="371" s="295" customFormat="1" ht="20" customHeight="1" spans="1:8">
      <c r="A371" s="311" t="s">
        <v>53</v>
      </c>
      <c r="B371" s="306"/>
      <c r="C371" s="306">
        <v>0</v>
      </c>
      <c r="D371" s="306">
        <v>0</v>
      </c>
      <c r="E371" s="307"/>
      <c r="F371" s="308" t="s">
        <v>53</v>
      </c>
      <c r="G371" s="310"/>
      <c r="H371" s="295" t="b">
        <f t="shared" si="39"/>
        <v>1</v>
      </c>
    </row>
    <row r="372" s="295" customFormat="1" ht="20" customHeight="1" spans="1:8">
      <c r="A372" s="311" t="s">
        <v>278</v>
      </c>
      <c r="B372" s="306"/>
      <c r="C372" s="306">
        <v>0</v>
      </c>
      <c r="D372" s="306">
        <v>0</v>
      </c>
      <c r="E372" s="307"/>
      <c r="F372" s="308" t="s">
        <v>278</v>
      </c>
      <c r="G372" s="310"/>
      <c r="H372" s="295" t="b">
        <f t="shared" si="39"/>
        <v>1</v>
      </c>
    </row>
    <row r="373" s="295" customFormat="1" ht="20" customHeight="1" spans="1:8">
      <c r="A373" s="305" t="s">
        <v>279</v>
      </c>
      <c r="B373" s="306">
        <f t="shared" ref="B373:G373" si="47">SUM(B374:B382)</f>
        <v>0</v>
      </c>
      <c r="C373" s="306">
        <f t="shared" si="47"/>
        <v>0</v>
      </c>
      <c r="D373" s="306">
        <f t="shared" si="47"/>
        <v>0</v>
      </c>
      <c r="E373" s="307"/>
      <c r="F373" s="308" t="s">
        <v>279</v>
      </c>
      <c r="G373" s="310">
        <f t="shared" si="47"/>
        <v>0</v>
      </c>
      <c r="H373" s="295" t="b">
        <f t="shared" si="39"/>
        <v>1</v>
      </c>
    </row>
    <row r="374" s="295" customFormat="1" ht="20" customHeight="1" spans="1:8">
      <c r="A374" s="311" t="s">
        <v>44</v>
      </c>
      <c r="B374" s="306"/>
      <c r="C374" s="306">
        <v>0</v>
      </c>
      <c r="D374" s="306">
        <v>0</v>
      </c>
      <c r="E374" s="307"/>
      <c r="F374" s="308" t="s">
        <v>44</v>
      </c>
      <c r="G374" s="310"/>
      <c r="H374" s="295" t="b">
        <f t="shared" ref="H374:H396" si="48">EXACT(A374,F374)</f>
        <v>1</v>
      </c>
    </row>
    <row r="375" s="295" customFormat="1" ht="20" customHeight="1" spans="1:8">
      <c r="A375" s="311" t="s">
        <v>45</v>
      </c>
      <c r="B375" s="306"/>
      <c r="C375" s="306">
        <v>0</v>
      </c>
      <c r="D375" s="306">
        <v>0</v>
      </c>
      <c r="E375" s="307"/>
      <c r="F375" s="308" t="s">
        <v>45</v>
      </c>
      <c r="G375" s="310"/>
      <c r="H375" s="295" t="b">
        <f t="shared" si="48"/>
        <v>1</v>
      </c>
    </row>
    <row r="376" s="295" customFormat="1" ht="20" customHeight="1" spans="1:8">
      <c r="A376" s="311" t="s">
        <v>46</v>
      </c>
      <c r="B376" s="306"/>
      <c r="C376" s="306">
        <v>0</v>
      </c>
      <c r="D376" s="306">
        <v>0</v>
      </c>
      <c r="E376" s="307"/>
      <c r="F376" s="308" t="s">
        <v>46</v>
      </c>
      <c r="G376" s="310"/>
      <c r="H376" s="295" t="b">
        <f t="shared" si="48"/>
        <v>1</v>
      </c>
    </row>
    <row r="377" s="295" customFormat="1" ht="20" customHeight="1" spans="1:8">
      <c r="A377" s="311" t="s">
        <v>280</v>
      </c>
      <c r="B377" s="306"/>
      <c r="C377" s="306">
        <v>0</v>
      </c>
      <c r="D377" s="306">
        <v>0</v>
      </c>
      <c r="E377" s="307"/>
      <c r="F377" s="308" t="s">
        <v>280</v>
      </c>
      <c r="G377" s="310"/>
      <c r="H377" s="295" t="b">
        <f t="shared" si="48"/>
        <v>1</v>
      </c>
    </row>
    <row r="378" s="295" customFormat="1" ht="20" customHeight="1" spans="1:8">
      <c r="A378" s="311" t="s">
        <v>281</v>
      </c>
      <c r="B378" s="306"/>
      <c r="C378" s="306">
        <v>0</v>
      </c>
      <c r="D378" s="306">
        <v>0</v>
      </c>
      <c r="E378" s="307"/>
      <c r="F378" s="308" t="s">
        <v>281</v>
      </c>
      <c r="G378" s="310"/>
      <c r="H378" s="295" t="b">
        <f t="shared" si="48"/>
        <v>1</v>
      </c>
    </row>
    <row r="379" s="295" customFormat="1" ht="20" customHeight="1" spans="1:8">
      <c r="A379" s="311" t="s">
        <v>282</v>
      </c>
      <c r="B379" s="306"/>
      <c r="C379" s="306">
        <v>0</v>
      </c>
      <c r="D379" s="306">
        <v>0</v>
      </c>
      <c r="E379" s="307"/>
      <c r="F379" s="308" t="s">
        <v>282</v>
      </c>
      <c r="G379" s="310"/>
      <c r="H379" s="295" t="b">
        <f t="shared" si="48"/>
        <v>1</v>
      </c>
    </row>
    <row r="380" s="295" customFormat="1" ht="20" customHeight="1" spans="1:8">
      <c r="A380" s="311" t="s">
        <v>87</v>
      </c>
      <c r="B380" s="306"/>
      <c r="C380" s="306">
        <v>0</v>
      </c>
      <c r="D380" s="306">
        <v>0</v>
      </c>
      <c r="E380" s="307"/>
      <c r="F380" s="308" t="s">
        <v>87</v>
      </c>
      <c r="G380" s="310"/>
      <c r="H380" s="295" t="b">
        <f t="shared" si="48"/>
        <v>1</v>
      </c>
    </row>
    <row r="381" s="295" customFormat="1" ht="20" customHeight="1" spans="1:8">
      <c r="A381" s="311" t="s">
        <v>53</v>
      </c>
      <c r="B381" s="306"/>
      <c r="C381" s="306">
        <v>0</v>
      </c>
      <c r="D381" s="306">
        <v>0</v>
      </c>
      <c r="E381" s="307"/>
      <c r="F381" s="308" t="s">
        <v>53</v>
      </c>
      <c r="G381" s="310"/>
      <c r="H381" s="295" t="b">
        <f t="shared" si="48"/>
        <v>1</v>
      </c>
    </row>
    <row r="382" s="295" customFormat="1" ht="20" customHeight="1" spans="1:8">
      <c r="A382" s="311" t="s">
        <v>283</v>
      </c>
      <c r="B382" s="306"/>
      <c r="C382" s="306">
        <v>0</v>
      </c>
      <c r="D382" s="306">
        <v>0</v>
      </c>
      <c r="E382" s="307"/>
      <c r="F382" s="308" t="s">
        <v>283</v>
      </c>
      <c r="G382" s="310"/>
      <c r="H382" s="295" t="b">
        <f t="shared" si="48"/>
        <v>1</v>
      </c>
    </row>
    <row r="383" s="295" customFormat="1" ht="20" customHeight="1" spans="1:8">
      <c r="A383" s="305" t="s">
        <v>284</v>
      </c>
      <c r="B383" s="306">
        <f t="shared" ref="B383:G383" si="49">SUM(B384:B390)</f>
        <v>20</v>
      </c>
      <c r="C383" s="306">
        <f t="shared" si="49"/>
        <v>20</v>
      </c>
      <c r="D383" s="306">
        <f t="shared" si="49"/>
        <v>20</v>
      </c>
      <c r="E383" s="307">
        <f>D383/C383*100</f>
        <v>100</v>
      </c>
      <c r="F383" s="308" t="s">
        <v>284</v>
      </c>
      <c r="G383" s="310">
        <f t="shared" si="49"/>
        <v>20</v>
      </c>
      <c r="H383" s="295" t="b">
        <f t="shared" si="48"/>
        <v>1</v>
      </c>
    </row>
    <row r="384" s="295" customFormat="1" ht="20" customHeight="1" spans="1:8">
      <c r="A384" s="311" t="s">
        <v>44</v>
      </c>
      <c r="B384" s="306">
        <v>20</v>
      </c>
      <c r="C384" s="306">
        <v>20</v>
      </c>
      <c r="D384" s="306">
        <v>20</v>
      </c>
      <c r="E384" s="307">
        <f>D384/C384*100</f>
        <v>100</v>
      </c>
      <c r="F384" s="308" t="s">
        <v>44</v>
      </c>
      <c r="G384" s="310">
        <v>20</v>
      </c>
      <c r="H384" s="295" t="b">
        <f t="shared" si="48"/>
        <v>1</v>
      </c>
    </row>
    <row r="385" s="295" customFormat="1" ht="20" customHeight="1" spans="1:8">
      <c r="A385" s="311" t="s">
        <v>45</v>
      </c>
      <c r="B385" s="306"/>
      <c r="C385" s="306">
        <v>0</v>
      </c>
      <c r="D385" s="306">
        <v>0</v>
      </c>
      <c r="E385" s="307"/>
      <c r="F385" s="308" t="s">
        <v>45</v>
      </c>
      <c r="G385" s="310"/>
      <c r="H385" s="295" t="b">
        <f t="shared" si="48"/>
        <v>1</v>
      </c>
    </row>
    <row r="386" s="295" customFormat="1" ht="20" customHeight="1" spans="1:8">
      <c r="A386" s="311" t="s">
        <v>46</v>
      </c>
      <c r="B386" s="306"/>
      <c r="C386" s="306">
        <v>0</v>
      </c>
      <c r="D386" s="306">
        <v>0</v>
      </c>
      <c r="E386" s="307"/>
      <c r="F386" s="308" t="s">
        <v>46</v>
      </c>
      <c r="G386" s="310"/>
      <c r="H386" s="295" t="b">
        <f t="shared" si="48"/>
        <v>1</v>
      </c>
    </row>
    <row r="387" s="295" customFormat="1" ht="20" customHeight="1" spans="1:8">
      <c r="A387" s="311" t="s">
        <v>285</v>
      </c>
      <c r="B387" s="306"/>
      <c r="C387" s="306">
        <v>0</v>
      </c>
      <c r="D387" s="306">
        <v>0</v>
      </c>
      <c r="E387" s="307"/>
      <c r="F387" s="308" t="s">
        <v>285</v>
      </c>
      <c r="G387" s="310"/>
      <c r="H387" s="295" t="b">
        <f t="shared" si="48"/>
        <v>1</v>
      </c>
    </row>
    <row r="388" s="295" customFormat="1" ht="20" customHeight="1" spans="1:8">
      <c r="A388" s="311" t="s">
        <v>286</v>
      </c>
      <c r="B388" s="306"/>
      <c r="C388" s="306">
        <v>0</v>
      </c>
      <c r="D388" s="306">
        <v>0</v>
      </c>
      <c r="E388" s="307"/>
      <c r="F388" s="308" t="s">
        <v>286</v>
      </c>
      <c r="G388" s="310"/>
      <c r="H388" s="295" t="b">
        <f t="shared" si="48"/>
        <v>1</v>
      </c>
    </row>
    <row r="389" s="295" customFormat="1" ht="20" customHeight="1" spans="1:8">
      <c r="A389" s="311" t="s">
        <v>53</v>
      </c>
      <c r="B389" s="306"/>
      <c r="C389" s="306">
        <v>0</v>
      </c>
      <c r="D389" s="306">
        <v>0</v>
      </c>
      <c r="E389" s="307"/>
      <c r="F389" s="308" t="s">
        <v>53</v>
      </c>
      <c r="G389" s="310"/>
      <c r="H389" s="295" t="b">
        <f t="shared" si="48"/>
        <v>1</v>
      </c>
    </row>
    <row r="390" s="295" customFormat="1" ht="20" customHeight="1" spans="1:8">
      <c r="A390" s="311" t="s">
        <v>287</v>
      </c>
      <c r="B390" s="306"/>
      <c r="C390" s="306">
        <v>0</v>
      </c>
      <c r="D390" s="306">
        <v>0</v>
      </c>
      <c r="E390" s="307"/>
      <c r="F390" s="308" t="s">
        <v>287</v>
      </c>
      <c r="G390" s="310"/>
      <c r="H390" s="295" t="b">
        <f t="shared" si="48"/>
        <v>1</v>
      </c>
    </row>
    <row r="391" s="295" customFormat="1" ht="20" customHeight="1" spans="1:8">
      <c r="A391" s="305" t="s">
        <v>288</v>
      </c>
      <c r="B391" s="306">
        <f t="shared" ref="B391:G391" si="50">SUM(B392:B396)</f>
        <v>0</v>
      </c>
      <c r="C391" s="306">
        <f t="shared" si="50"/>
        <v>0</v>
      </c>
      <c r="D391" s="306">
        <f t="shared" si="50"/>
        <v>0</v>
      </c>
      <c r="E391" s="307"/>
      <c r="F391" s="308" t="s">
        <v>288</v>
      </c>
      <c r="G391" s="310">
        <f t="shared" si="50"/>
        <v>0</v>
      </c>
      <c r="H391" s="295" t="b">
        <f t="shared" si="48"/>
        <v>1</v>
      </c>
    </row>
    <row r="392" s="295" customFormat="1" ht="20" customHeight="1" spans="1:8">
      <c r="A392" s="311" t="s">
        <v>44</v>
      </c>
      <c r="B392" s="306"/>
      <c r="C392" s="306">
        <v>0</v>
      </c>
      <c r="D392" s="306">
        <v>0</v>
      </c>
      <c r="E392" s="307"/>
      <c r="F392" s="308" t="s">
        <v>44</v>
      </c>
      <c r="G392" s="310"/>
      <c r="H392" s="295" t="b">
        <f t="shared" si="48"/>
        <v>1</v>
      </c>
    </row>
    <row r="393" s="295" customFormat="1" ht="20" customHeight="1" spans="1:8">
      <c r="A393" s="311" t="s">
        <v>45</v>
      </c>
      <c r="B393" s="306"/>
      <c r="C393" s="306">
        <v>0</v>
      </c>
      <c r="D393" s="306">
        <v>0</v>
      </c>
      <c r="E393" s="307"/>
      <c r="F393" s="308" t="s">
        <v>45</v>
      </c>
      <c r="G393" s="310"/>
      <c r="H393" s="295" t="b">
        <f t="shared" si="48"/>
        <v>1</v>
      </c>
    </row>
    <row r="394" s="295" customFormat="1" ht="20" customHeight="1" spans="1:8">
      <c r="A394" s="311" t="s">
        <v>87</v>
      </c>
      <c r="B394" s="306"/>
      <c r="C394" s="306">
        <v>0</v>
      </c>
      <c r="D394" s="306">
        <v>0</v>
      </c>
      <c r="E394" s="307"/>
      <c r="F394" s="308" t="s">
        <v>87</v>
      </c>
      <c r="G394" s="310"/>
      <c r="H394" s="295" t="b">
        <f t="shared" si="48"/>
        <v>1</v>
      </c>
    </row>
    <row r="395" s="295" customFormat="1" ht="20" customHeight="1" spans="1:8">
      <c r="A395" s="311" t="s">
        <v>289</v>
      </c>
      <c r="B395" s="306"/>
      <c r="C395" s="306">
        <v>0</v>
      </c>
      <c r="D395" s="306">
        <v>0</v>
      </c>
      <c r="E395" s="307"/>
      <c r="F395" s="308" t="s">
        <v>289</v>
      </c>
      <c r="G395" s="310"/>
      <c r="H395" s="295" t="b">
        <f t="shared" si="48"/>
        <v>1</v>
      </c>
    </row>
    <row r="396" s="295" customFormat="1" ht="20" customHeight="1" spans="1:8">
      <c r="A396" s="311" t="s">
        <v>290</v>
      </c>
      <c r="B396" s="306"/>
      <c r="C396" s="306">
        <v>0</v>
      </c>
      <c r="D396" s="306">
        <v>0</v>
      </c>
      <c r="E396" s="307"/>
      <c r="F396" s="308" t="s">
        <v>290</v>
      </c>
      <c r="G396" s="310"/>
      <c r="H396" s="295" t="b">
        <f t="shared" si="48"/>
        <v>1</v>
      </c>
    </row>
    <row r="397" s="295" customFormat="1" ht="20" customHeight="1" spans="1:7">
      <c r="A397" s="305" t="s">
        <v>291</v>
      </c>
      <c r="B397" s="306">
        <f>B398</f>
        <v>0</v>
      </c>
      <c r="C397" s="306">
        <f>C398</f>
        <v>2810</v>
      </c>
      <c r="D397" s="306">
        <f>D398</f>
        <v>2810</v>
      </c>
      <c r="E397" s="307">
        <f>D397/C397*100</f>
        <v>100</v>
      </c>
      <c r="F397" s="308" t="s">
        <v>292</v>
      </c>
      <c r="G397" s="310">
        <f>SUM(G398)</f>
        <v>0</v>
      </c>
    </row>
    <row r="398" s="295" customFormat="1" ht="20" customHeight="1" spans="1:7">
      <c r="A398" s="311" t="s">
        <v>293</v>
      </c>
      <c r="B398" s="306"/>
      <c r="C398" s="306">
        <v>2810</v>
      </c>
      <c r="D398" s="306">
        <v>2810</v>
      </c>
      <c r="E398" s="307">
        <f>D398/C398*100</f>
        <v>100</v>
      </c>
      <c r="F398" s="308" t="s">
        <v>294</v>
      </c>
      <c r="G398" s="310"/>
    </row>
    <row r="399" s="295" customFormat="1" ht="20" customHeight="1" spans="1:8">
      <c r="A399" s="305" t="s">
        <v>295</v>
      </c>
      <c r="B399" s="306">
        <f t="shared" ref="B399:G399" si="51">SUM(B400,B405,B414,B421,B427,B431,B435,B439,B445,B452)</f>
        <v>72656</v>
      </c>
      <c r="C399" s="306">
        <f t="shared" si="51"/>
        <v>93780</v>
      </c>
      <c r="D399" s="306">
        <f t="shared" si="51"/>
        <v>93780</v>
      </c>
      <c r="E399" s="307">
        <f>D399/C399*100</f>
        <v>100</v>
      </c>
      <c r="F399" s="308" t="s">
        <v>296</v>
      </c>
      <c r="G399" s="309">
        <f t="shared" si="51"/>
        <v>72656</v>
      </c>
      <c r="H399" s="295" t="b">
        <f t="shared" ref="H399:H462" si="52">EXACT(A399,F399)</f>
        <v>0</v>
      </c>
    </row>
    <row r="400" s="295" customFormat="1" ht="20" customHeight="1" spans="1:8">
      <c r="A400" s="305" t="s">
        <v>297</v>
      </c>
      <c r="B400" s="306">
        <f t="shared" ref="B400:G400" si="53">SUM(B401:B404)</f>
        <v>954</v>
      </c>
      <c r="C400" s="306">
        <f t="shared" si="53"/>
        <v>996</v>
      </c>
      <c r="D400" s="306">
        <f t="shared" si="53"/>
        <v>996</v>
      </c>
      <c r="E400" s="307">
        <f>D400/C400*100</f>
        <v>100</v>
      </c>
      <c r="F400" s="308" t="s">
        <v>297</v>
      </c>
      <c r="G400" s="310">
        <f t="shared" si="53"/>
        <v>954</v>
      </c>
      <c r="H400" s="295" t="b">
        <f t="shared" si="52"/>
        <v>1</v>
      </c>
    </row>
    <row r="401" s="295" customFormat="1" ht="20" customHeight="1" spans="1:8">
      <c r="A401" s="311" t="s">
        <v>44</v>
      </c>
      <c r="B401" s="306">
        <v>323</v>
      </c>
      <c r="C401" s="306">
        <v>365</v>
      </c>
      <c r="D401" s="306">
        <v>365</v>
      </c>
      <c r="E401" s="307">
        <f>D401/C401*100</f>
        <v>100</v>
      </c>
      <c r="F401" s="308" t="s">
        <v>44</v>
      </c>
      <c r="G401" s="310">
        <v>323</v>
      </c>
      <c r="H401" s="295" t="b">
        <f t="shared" si="52"/>
        <v>1</v>
      </c>
    </row>
    <row r="402" s="295" customFormat="1" ht="20" customHeight="1" spans="1:8">
      <c r="A402" s="311" t="s">
        <v>45</v>
      </c>
      <c r="B402" s="306"/>
      <c r="C402" s="306">
        <v>0</v>
      </c>
      <c r="D402" s="306">
        <v>0</v>
      </c>
      <c r="E402" s="307"/>
      <c r="F402" s="308" t="s">
        <v>45</v>
      </c>
      <c r="G402" s="310"/>
      <c r="H402" s="295" t="b">
        <f t="shared" si="52"/>
        <v>1</v>
      </c>
    </row>
    <row r="403" s="295" customFormat="1" ht="20" customHeight="1" spans="1:8">
      <c r="A403" s="311" t="s">
        <v>46</v>
      </c>
      <c r="B403" s="306"/>
      <c r="C403" s="306">
        <v>0</v>
      </c>
      <c r="D403" s="306">
        <v>0</v>
      </c>
      <c r="E403" s="307"/>
      <c r="F403" s="308" t="s">
        <v>46</v>
      </c>
      <c r="G403" s="310"/>
      <c r="H403" s="295" t="b">
        <f t="shared" si="52"/>
        <v>1</v>
      </c>
    </row>
    <row r="404" s="295" customFormat="1" ht="20" customHeight="1" spans="1:8">
      <c r="A404" s="311" t="s">
        <v>298</v>
      </c>
      <c r="B404" s="306">
        <v>631</v>
      </c>
      <c r="C404" s="306">
        <v>631</v>
      </c>
      <c r="D404" s="306">
        <v>631</v>
      </c>
      <c r="E404" s="307">
        <f t="shared" ref="E404:E410" si="54">D404/C404*100</f>
        <v>100</v>
      </c>
      <c r="F404" s="308" t="s">
        <v>298</v>
      </c>
      <c r="G404" s="310">
        <v>631</v>
      </c>
      <c r="H404" s="295" t="b">
        <f t="shared" si="52"/>
        <v>1</v>
      </c>
    </row>
    <row r="405" s="295" customFormat="1" ht="20" customHeight="1" spans="1:8">
      <c r="A405" s="305" t="s">
        <v>299</v>
      </c>
      <c r="B405" s="306">
        <f t="shared" ref="B405:G405" si="55">SUM(B406:B413)</f>
        <v>64648</v>
      </c>
      <c r="C405" s="306">
        <f t="shared" si="55"/>
        <v>80634</v>
      </c>
      <c r="D405" s="306">
        <f t="shared" si="55"/>
        <v>80634</v>
      </c>
      <c r="E405" s="307">
        <f t="shared" si="54"/>
        <v>100</v>
      </c>
      <c r="F405" s="308" t="s">
        <v>299</v>
      </c>
      <c r="G405" s="310">
        <f t="shared" si="55"/>
        <v>64648</v>
      </c>
      <c r="H405" s="295" t="b">
        <f t="shared" si="52"/>
        <v>1</v>
      </c>
    </row>
    <row r="406" s="295" customFormat="1" ht="20" customHeight="1" spans="1:8">
      <c r="A406" s="311" t="s">
        <v>300</v>
      </c>
      <c r="B406" s="306">
        <v>2645</v>
      </c>
      <c r="C406" s="306">
        <v>9196</v>
      </c>
      <c r="D406" s="306">
        <v>9196</v>
      </c>
      <c r="E406" s="307">
        <f t="shared" si="54"/>
        <v>100</v>
      </c>
      <c r="F406" s="308" t="s">
        <v>300</v>
      </c>
      <c r="G406" s="310">
        <v>2645</v>
      </c>
      <c r="H406" s="295" t="b">
        <f t="shared" si="52"/>
        <v>1</v>
      </c>
    </row>
    <row r="407" s="295" customFormat="1" ht="20" customHeight="1" spans="1:8">
      <c r="A407" s="311" t="s">
        <v>301</v>
      </c>
      <c r="B407" s="306">
        <v>26514</v>
      </c>
      <c r="C407" s="306">
        <v>29942</v>
      </c>
      <c r="D407" s="306">
        <v>29942</v>
      </c>
      <c r="E407" s="307">
        <f t="shared" si="54"/>
        <v>100</v>
      </c>
      <c r="F407" s="308" t="s">
        <v>301</v>
      </c>
      <c r="G407" s="310">
        <f>26514</f>
        <v>26514</v>
      </c>
      <c r="H407" s="295" t="b">
        <f t="shared" si="52"/>
        <v>1</v>
      </c>
    </row>
    <row r="408" s="295" customFormat="1" ht="20" customHeight="1" spans="1:8">
      <c r="A408" s="311" t="s">
        <v>302</v>
      </c>
      <c r="B408" s="306">
        <v>21801</v>
      </c>
      <c r="C408" s="306">
        <v>23165</v>
      </c>
      <c r="D408" s="306">
        <v>23165</v>
      </c>
      <c r="E408" s="307">
        <f t="shared" si="54"/>
        <v>100</v>
      </c>
      <c r="F408" s="308" t="s">
        <v>302</v>
      </c>
      <c r="G408" s="310">
        <v>21801</v>
      </c>
      <c r="H408" s="295" t="b">
        <f t="shared" si="52"/>
        <v>1</v>
      </c>
    </row>
    <row r="409" s="295" customFormat="1" ht="20" customHeight="1" spans="1:8">
      <c r="A409" s="311" t="s">
        <v>303</v>
      </c>
      <c r="B409" s="306">
        <v>13688</v>
      </c>
      <c r="C409" s="306">
        <v>15842</v>
      </c>
      <c r="D409" s="306">
        <v>15842</v>
      </c>
      <c r="E409" s="307">
        <f t="shared" si="54"/>
        <v>100</v>
      </c>
      <c r="F409" s="308" t="s">
        <v>303</v>
      </c>
      <c r="G409" s="310">
        <v>13688</v>
      </c>
      <c r="H409" s="295" t="b">
        <f t="shared" si="52"/>
        <v>1</v>
      </c>
    </row>
    <row r="410" s="295" customFormat="1" ht="20" customHeight="1" spans="1:8">
      <c r="A410" s="311" t="s">
        <v>304</v>
      </c>
      <c r="B410" s="306"/>
      <c r="C410" s="306">
        <v>976</v>
      </c>
      <c r="D410" s="306">
        <v>976</v>
      </c>
      <c r="E410" s="307">
        <f t="shared" si="54"/>
        <v>100</v>
      </c>
      <c r="F410" s="308" t="s">
        <v>304</v>
      </c>
      <c r="G410" s="310"/>
      <c r="H410" s="295" t="b">
        <f t="shared" si="52"/>
        <v>1</v>
      </c>
    </row>
    <row r="411" s="295" customFormat="1" ht="20" customHeight="1" spans="1:8">
      <c r="A411" s="311" t="s">
        <v>305</v>
      </c>
      <c r="B411" s="306"/>
      <c r="C411" s="306">
        <v>0</v>
      </c>
      <c r="D411" s="306">
        <v>0</v>
      </c>
      <c r="E411" s="307"/>
      <c r="F411" s="308" t="s">
        <v>305</v>
      </c>
      <c r="G411" s="310"/>
      <c r="H411" s="295" t="b">
        <f t="shared" si="52"/>
        <v>1</v>
      </c>
    </row>
    <row r="412" s="295" customFormat="1" ht="20" customHeight="1" spans="1:8">
      <c r="A412" s="311" t="s">
        <v>306</v>
      </c>
      <c r="B412" s="306"/>
      <c r="C412" s="306">
        <v>0</v>
      </c>
      <c r="D412" s="306">
        <v>0</v>
      </c>
      <c r="E412" s="307"/>
      <c r="F412" s="308" t="s">
        <v>306</v>
      </c>
      <c r="G412" s="310"/>
      <c r="H412" s="295" t="b">
        <f t="shared" si="52"/>
        <v>1</v>
      </c>
    </row>
    <row r="413" s="295" customFormat="1" ht="20" customHeight="1" spans="1:8">
      <c r="A413" s="311" t="s">
        <v>307</v>
      </c>
      <c r="B413" s="306"/>
      <c r="C413" s="306">
        <v>1513</v>
      </c>
      <c r="D413" s="306">
        <v>1513</v>
      </c>
      <c r="E413" s="307">
        <f>D413/C413*100</f>
        <v>100</v>
      </c>
      <c r="F413" s="308" t="s">
        <v>307</v>
      </c>
      <c r="G413" s="310"/>
      <c r="H413" s="295" t="b">
        <f t="shared" si="52"/>
        <v>1</v>
      </c>
    </row>
    <row r="414" s="295" customFormat="1" ht="20" customHeight="1" spans="1:8">
      <c r="A414" s="305" t="s">
        <v>308</v>
      </c>
      <c r="B414" s="306">
        <f t="shared" ref="B414:G414" si="56">SUM(B415:B420)</f>
        <v>6178</v>
      </c>
      <c r="C414" s="306">
        <f t="shared" si="56"/>
        <v>8777</v>
      </c>
      <c r="D414" s="306">
        <f t="shared" si="56"/>
        <v>8777</v>
      </c>
      <c r="E414" s="307">
        <f>D414/C414*100</f>
        <v>100</v>
      </c>
      <c r="F414" s="308" t="s">
        <v>308</v>
      </c>
      <c r="G414" s="310">
        <f t="shared" si="56"/>
        <v>6178</v>
      </c>
      <c r="H414" s="295" t="b">
        <f t="shared" si="52"/>
        <v>1</v>
      </c>
    </row>
    <row r="415" s="295" customFormat="1" ht="20" customHeight="1" spans="1:8">
      <c r="A415" s="311" t="s">
        <v>309</v>
      </c>
      <c r="B415" s="306"/>
      <c r="C415" s="306">
        <v>0</v>
      </c>
      <c r="D415" s="306">
        <v>0</v>
      </c>
      <c r="E415" s="307"/>
      <c r="F415" s="308" t="s">
        <v>309</v>
      </c>
      <c r="G415" s="310"/>
      <c r="H415" s="295" t="b">
        <f t="shared" si="52"/>
        <v>1</v>
      </c>
    </row>
    <row r="416" s="295" customFormat="1" ht="20" customHeight="1" spans="1:8">
      <c r="A416" s="311" t="s">
        <v>310</v>
      </c>
      <c r="B416" s="306">
        <v>1542</v>
      </c>
      <c r="C416" s="306">
        <v>4308</v>
      </c>
      <c r="D416" s="306">
        <v>4308</v>
      </c>
      <c r="E416" s="307">
        <f>D416/C416*100</f>
        <v>100</v>
      </c>
      <c r="F416" s="308" t="s">
        <v>310</v>
      </c>
      <c r="G416" s="310">
        <v>1542</v>
      </c>
      <c r="H416" s="295" t="b">
        <f t="shared" si="52"/>
        <v>1</v>
      </c>
    </row>
    <row r="417" s="295" customFormat="1" ht="20" customHeight="1" spans="1:8">
      <c r="A417" s="311" t="s">
        <v>311</v>
      </c>
      <c r="B417" s="306"/>
      <c r="C417" s="306">
        <v>0</v>
      </c>
      <c r="D417" s="306">
        <v>0</v>
      </c>
      <c r="E417" s="307"/>
      <c r="F417" s="308" t="s">
        <v>311</v>
      </c>
      <c r="G417" s="310"/>
      <c r="H417" s="295" t="b">
        <f t="shared" si="52"/>
        <v>1</v>
      </c>
    </row>
    <row r="418" s="295" customFormat="1" ht="20" customHeight="1" spans="1:8">
      <c r="A418" s="311" t="s">
        <v>312</v>
      </c>
      <c r="B418" s="306">
        <v>4636</v>
      </c>
      <c r="C418" s="306">
        <v>4469</v>
      </c>
      <c r="D418" s="306">
        <v>4469</v>
      </c>
      <c r="E418" s="307">
        <f>D418/C418*100</f>
        <v>100</v>
      </c>
      <c r="F418" s="308" t="s">
        <v>312</v>
      </c>
      <c r="G418" s="310">
        <v>4636</v>
      </c>
      <c r="H418" s="295" t="b">
        <f t="shared" si="52"/>
        <v>1</v>
      </c>
    </row>
    <row r="419" s="295" customFormat="1" ht="20" customHeight="1" spans="1:8">
      <c r="A419" s="311" t="s">
        <v>313</v>
      </c>
      <c r="B419" s="306"/>
      <c r="C419" s="306">
        <v>0</v>
      </c>
      <c r="D419" s="306">
        <v>0</v>
      </c>
      <c r="E419" s="307"/>
      <c r="F419" s="308" t="s">
        <v>313</v>
      </c>
      <c r="G419" s="310"/>
      <c r="H419" s="295" t="b">
        <f t="shared" si="52"/>
        <v>1</v>
      </c>
    </row>
    <row r="420" s="295" customFormat="1" ht="20" customHeight="1" spans="1:8">
      <c r="A420" s="311" t="s">
        <v>314</v>
      </c>
      <c r="B420" s="306"/>
      <c r="C420" s="306">
        <v>0</v>
      </c>
      <c r="D420" s="306">
        <v>0</v>
      </c>
      <c r="E420" s="307"/>
      <c r="F420" s="308" t="s">
        <v>314</v>
      </c>
      <c r="G420" s="310"/>
      <c r="H420" s="295" t="b">
        <f t="shared" si="52"/>
        <v>1</v>
      </c>
    </row>
    <row r="421" s="295" customFormat="1" ht="20" customHeight="1" spans="1:8">
      <c r="A421" s="305" t="s">
        <v>315</v>
      </c>
      <c r="B421" s="306">
        <f t="shared" ref="B421:G421" si="57">SUM(B422:B426)</f>
        <v>0</v>
      </c>
      <c r="C421" s="306">
        <f t="shared" si="57"/>
        <v>0</v>
      </c>
      <c r="D421" s="306">
        <f t="shared" si="57"/>
        <v>0</v>
      </c>
      <c r="E421" s="307"/>
      <c r="F421" s="308" t="s">
        <v>315</v>
      </c>
      <c r="G421" s="310">
        <f t="shared" si="57"/>
        <v>0</v>
      </c>
      <c r="H421" s="295" t="b">
        <f t="shared" si="52"/>
        <v>1</v>
      </c>
    </row>
    <row r="422" s="295" customFormat="1" ht="20" customHeight="1" spans="1:8">
      <c r="A422" s="311" t="s">
        <v>316</v>
      </c>
      <c r="B422" s="306"/>
      <c r="C422" s="306">
        <v>0</v>
      </c>
      <c r="D422" s="306">
        <v>0</v>
      </c>
      <c r="E422" s="307"/>
      <c r="F422" s="308" t="s">
        <v>316</v>
      </c>
      <c r="G422" s="310"/>
      <c r="H422" s="295" t="b">
        <f t="shared" si="52"/>
        <v>1</v>
      </c>
    </row>
    <row r="423" s="295" customFormat="1" ht="20" customHeight="1" spans="1:8">
      <c r="A423" s="311" t="s">
        <v>317</v>
      </c>
      <c r="B423" s="306"/>
      <c r="C423" s="306">
        <v>0</v>
      </c>
      <c r="D423" s="306">
        <v>0</v>
      </c>
      <c r="E423" s="307"/>
      <c r="F423" s="308" t="s">
        <v>317</v>
      </c>
      <c r="G423" s="310"/>
      <c r="H423" s="295" t="b">
        <f t="shared" si="52"/>
        <v>1</v>
      </c>
    </row>
    <row r="424" s="295" customFormat="1" ht="20" customHeight="1" spans="1:8">
      <c r="A424" s="311" t="s">
        <v>318</v>
      </c>
      <c r="B424" s="306"/>
      <c r="C424" s="306">
        <v>0</v>
      </c>
      <c r="D424" s="306">
        <v>0</v>
      </c>
      <c r="E424" s="307"/>
      <c r="F424" s="308" t="s">
        <v>318</v>
      </c>
      <c r="G424" s="310"/>
      <c r="H424" s="295" t="b">
        <f t="shared" si="52"/>
        <v>1</v>
      </c>
    </row>
    <row r="425" s="295" customFormat="1" ht="20" customHeight="1" spans="1:8">
      <c r="A425" s="311" t="s">
        <v>319</v>
      </c>
      <c r="B425" s="306"/>
      <c r="C425" s="306">
        <v>0</v>
      </c>
      <c r="D425" s="306">
        <v>0</v>
      </c>
      <c r="E425" s="307"/>
      <c r="F425" s="308" t="s">
        <v>319</v>
      </c>
      <c r="G425" s="310"/>
      <c r="H425" s="295" t="b">
        <f t="shared" si="52"/>
        <v>1</v>
      </c>
    </row>
    <row r="426" s="295" customFormat="1" ht="20" customHeight="1" spans="1:8">
      <c r="A426" s="311" t="s">
        <v>320</v>
      </c>
      <c r="B426" s="306"/>
      <c r="C426" s="306">
        <v>0</v>
      </c>
      <c r="D426" s="306">
        <v>0</v>
      </c>
      <c r="E426" s="307"/>
      <c r="F426" s="308" t="s">
        <v>320</v>
      </c>
      <c r="G426" s="310"/>
      <c r="H426" s="295" t="b">
        <f t="shared" si="52"/>
        <v>1</v>
      </c>
    </row>
    <row r="427" s="295" customFormat="1" ht="20" customHeight="1" spans="1:8">
      <c r="A427" s="305" t="s">
        <v>321</v>
      </c>
      <c r="B427" s="306">
        <f t="shared" ref="B427:G427" si="58">SUM(B428:B430)</f>
        <v>133</v>
      </c>
      <c r="C427" s="306">
        <f t="shared" si="58"/>
        <v>133</v>
      </c>
      <c r="D427" s="306">
        <f t="shared" si="58"/>
        <v>133</v>
      </c>
      <c r="E427" s="307">
        <f>D427/C427*100</f>
        <v>100</v>
      </c>
      <c r="F427" s="308" t="s">
        <v>321</v>
      </c>
      <c r="G427" s="310">
        <f t="shared" si="58"/>
        <v>133</v>
      </c>
      <c r="H427" s="295" t="b">
        <f t="shared" si="52"/>
        <v>1</v>
      </c>
    </row>
    <row r="428" s="295" customFormat="1" ht="20" customHeight="1" spans="1:8">
      <c r="A428" s="311" t="s">
        <v>322</v>
      </c>
      <c r="B428" s="306">
        <v>133</v>
      </c>
      <c r="C428" s="306">
        <v>133</v>
      </c>
      <c r="D428" s="306">
        <v>133</v>
      </c>
      <c r="E428" s="307">
        <f>D428/C428*100</f>
        <v>100</v>
      </c>
      <c r="F428" s="308" t="s">
        <v>322</v>
      </c>
      <c r="G428" s="310">
        <v>133</v>
      </c>
      <c r="H428" s="295" t="b">
        <f t="shared" si="52"/>
        <v>1</v>
      </c>
    </row>
    <row r="429" s="295" customFormat="1" ht="20" customHeight="1" spans="1:8">
      <c r="A429" s="311" t="s">
        <v>323</v>
      </c>
      <c r="B429" s="306"/>
      <c r="C429" s="306">
        <v>0</v>
      </c>
      <c r="D429" s="306">
        <v>0</v>
      </c>
      <c r="E429" s="307"/>
      <c r="F429" s="308" t="s">
        <v>323</v>
      </c>
      <c r="G429" s="310"/>
      <c r="H429" s="295" t="b">
        <f t="shared" si="52"/>
        <v>1</v>
      </c>
    </row>
    <row r="430" s="295" customFormat="1" ht="20" customHeight="1" spans="1:8">
      <c r="A430" s="311" t="s">
        <v>324</v>
      </c>
      <c r="B430" s="306"/>
      <c r="C430" s="306">
        <v>0</v>
      </c>
      <c r="D430" s="306">
        <v>0</v>
      </c>
      <c r="E430" s="307"/>
      <c r="F430" s="308" t="s">
        <v>324</v>
      </c>
      <c r="G430" s="310"/>
      <c r="H430" s="295" t="b">
        <f t="shared" si="52"/>
        <v>1</v>
      </c>
    </row>
    <row r="431" s="295" customFormat="1" ht="20" customHeight="1" spans="1:8">
      <c r="A431" s="305" t="s">
        <v>325</v>
      </c>
      <c r="B431" s="306">
        <f t="shared" ref="B431:G431" si="59">SUM(B432:B434)</f>
        <v>0</v>
      </c>
      <c r="C431" s="306">
        <f t="shared" si="59"/>
        <v>0</v>
      </c>
      <c r="D431" s="306">
        <f t="shared" si="59"/>
        <v>0</v>
      </c>
      <c r="E431" s="307"/>
      <c r="F431" s="308" t="s">
        <v>325</v>
      </c>
      <c r="G431" s="310">
        <f t="shared" si="59"/>
        <v>0</v>
      </c>
      <c r="H431" s="295" t="b">
        <f t="shared" si="52"/>
        <v>1</v>
      </c>
    </row>
    <row r="432" s="295" customFormat="1" ht="20" customHeight="1" spans="1:8">
      <c r="A432" s="311" t="s">
        <v>326</v>
      </c>
      <c r="B432" s="306"/>
      <c r="C432" s="306">
        <v>0</v>
      </c>
      <c r="D432" s="306">
        <v>0</v>
      </c>
      <c r="E432" s="307"/>
      <c r="F432" s="308" t="s">
        <v>326</v>
      </c>
      <c r="G432" s="310"/>
      <c r="H432" s="295" t="b">
        <f t="shared" si="52"/>
        <v>1</v>
      </c>
    </row>
    <row r="433" s="295" customFormat="1" ht="20" customHeight="1" spans="1:8">
      <c r="A433" s="311" t="s">
        <v>327</v>
      </c>
      <c r="B433" s="306"/>
      <c r="C433" s="306">
        <v>0</v>
      </c>
      <c r="D433" s="306">
        <v>0</v>
      </c>
      <c r="E433" s="307"/>
      <c r="F433" s="308" t="s">
        <v>327</v>
      </c>
      <c r="G433" s="310"/>
      <c r="H433" s="295" t="b">
        <f t="shared" si="52"/>
        <v>1</v>
      </c>
    </row>
    <row r="434" s="295" customFormat="1" ht="20" customHeight="1" spans="1:8">
      <c r="A434" s="311" t="s">
        <v>328</v>
      </c>
      <c r="B434" s="306"/>
      <c r="C434" s="306">
        <v>0</v>
      </c>
      <c r="D434" s="306">
        <v>0</v>
      </c>
      <c r="E434" s="307"/>
      <c r="F434" s="308" t="s">
        <v>328</v>
      </c>
      <c r="G434" s="310"/>
      <c r="H434" s="295" t="b">
        <f t="shared" si="52"/>
        <v>1</v>
      </c>
    </row>
    <row r="435" s="295" customFormat="1" ht="20" customHeight="1" spans="1:8">
      <c r="A435" s="305" t="s">
        <v>329</v>
      </c>
      <c r="B435" s="306">
        <f t="shared" ref="B435:G435" si="60">SUM(B436:B438)</f>
        <v>174</v>
      </c>
      <c r="C435" s="306">
        <f t="shared" si="60"/>
        <v>174</v>
      </c>
      <c r="D435" s="306">
        <f t="shared" si="60"/>
        <v>174</v>
      </c>
      <c r="E435" s="307">
        <f>D435/C435*100</f>
        <v>100</v>
      </c>
      <c r="F435" s="308" t="s">
        <v>329</v>
      </c>
      <c r="G435" s="310">
        <f t="shared" si="60"/>
        <v>174</v>
      </c>
      <c r="H435" s="295" t="b">
        <f t="shared" si="52"/>
        <v>1</v>
      </c>
    </row>
    <row r="436" s="295" customFormat="1" ht="20" customHeight="1" spans="1:8">
      <c r="A436" s="311" t="s">
        <v>330</v>
      </c>
      <c r="B436" s="306">
        <v>174</v>
      </c>
      <c r="C436" s="306">
        <v>174</v>
      </c>
      <c r="D436" s="306">
        <v>174</v>
      </c>
      <c r="E436" s="307">
        <f>D436/C436*100</f>
        <v>100</v>
      </c>
      <c r="F436" s="308" t="s">
        <v>330</v>
      </c>
      <c r="G436" s="310">
        <v>174</v>
      </c>
      <c r="H436" s="295" t="b">
        <f t="shared" si="52"/>
        <v>1</v>
      </c>
    </row>
    <row r="437" s="295" customFormat="1" ht="20" customHeight="1" spans="1:8">
      <c r="A437" s="311" t="s">
        <v>331</v>
      </c>
      <c r="B437" s="306"/>
      <c r="C437" s="306">
        <v>0</v>
      </c>
      <c r="D437" s="306">
        <v>0</v>
      </c>
      <c r="E437" s="307"/>
      <c r="F437" s="308" t="s">
        <v>331</v>
      </c>
      <c r="G437" s="310"/>
      <c r="H437" s="295" t="b">
        <f t="shared" si="52"/>
        <v>1</v>
      </c>
    </row>
    <row r="438" s="295" customFormat="1" ht="20" customHeight="1" spans="1:8">
      <c r="A438" s="311" t="s">
        <v>332</v>
      </c>
      <c r="B438" s="306"/>
      <c r="C438" s="306">
        <v>0</v>
      </c>
      <c r="D438" s="306">
        <v>0</v>
      </c>
      <c r="E438" s="307"/>
      <c r="F438" s="308" t="s">
        <v>332</v>
      </c>
      <c r="G438" s="310"/>
      <c r="H438" s="295" t="b">
        <f t="shared" si="52"/>
        <v>1</v>
      </c>
    </row>
    <row r="439" s="295" customFormat="1" ht="20" customHeight="1" spans="1:8">
      <c r="A439" s="305" t="s">
        <v>333</v>
      </c>
      <c r="B439" s="306">
        <f t="shared" ref="B439:G439" si="61">SUM(B440:B444)</f>
        <v>569</v>
      </c>
      <c r="C439" s="306">
        <f t="shared" si="61"/>
        <v>594</v>
      </c>
      <c r="D439" s="306">
        <f t="shared" si="61"/>
        <v>594</v>
      </c>
      <c r="E439" s="307">
        <f>D439/C439*100</f>
        <v>100</v>
      </c>
      <c r="F439" s="308" t="s">
        <v>333</v>
      </c>
      <c r="G439" s="310">
        <f t="shared" si="61"/>
        <v>569</v>
      </c>
      <c r="H439" s="295" t="b">
        <f t="shared" si="52"/>
        <v>1</v>
      </c>
    </row>
    <row r="440" s="295" customFormat="1" ht="20" customHeight="1" spans="1:8">
      <c r="A440" s="311" t="s">
        <v>334</v>
      </c>
      <c r="B440" s="306">
        <v>428</v>
      </c>
      <c r="C440" s="306">
        <v>453</v>
      </c>
      <c r="D440" s="306">
        <v>453</v>
      </c>
      <c r="E440" s="307">
        <f>D440/C440*100</f>
        <v>100</v>
      </c>
      <c r="F440" s="308" t="s">
        <v>334</v>
      </c>
      <c r="G440" s="310">
        <v>428</v>
      </c>
      <c r="H440" s="295" t="b">
        <f t="shared" si="52"/>
        <v>1</v>
      </c>
    </row>
    <row r="441" s="295" customFormat="1" ht="20" customHeight="1" spans="1:8">
      <c r="A441" s="311" t="s">
        <v>335</v>
      </c>
      <c r="B441" s="306">
        <v>141</v>
      </c>
      <c r="C441" s="306">
        <v>141</v>
      </c>
      <c r="D441" s="306">
        <v>141</v>
      </c>
      <c r="E441" s="307">
        <f>D441/C441*100</f>
        <v>100</v>
      </c>
      <c r="F441" s="308" t="s">
        <v>335</v>
      </c>
      <c r="G441" s="310">
        <v>141</v>
      </c>
      <c r="H441" s="295" t="b">
        <f t="shared" si="52"/>
        <v>1</v>
      </c>
    </row>
    <row r="442" s="295" customFormat="1" ht="20" customHeight="1" spans="1:8">
      <c r="A442" s="311" t="s">
        <v>336</v>
      </c>
      <c r="B442" s="306"/>
      <c r="C442" s="306">
        <v>0</v>
      </c>
      <c r="D442" s="306">
        <v>0</v>
      </c>
      <c r="E442" s="307"/>
      <c r="F442" s="308" t="s">
        <v>336</v>
      </c>
      <c r="G442" s="310"/>
      <c r="H442" s="295" t="b">
        <f t="shared" si="52"/>
        <v>1</v>
      </c>
    </row>
    <row r="443" s="295" customFormat="1" ht="20" customHeight="1" spans="1:8">
      <c r="A443" s="311" t="s">
        <v>337</v>
      </c>
      <c r="B443" s="306"/>
      <c r="C443" s="306">
        <v>0</v>
      </c>
      <c r="D443" s="306">
        <v>0</v>
      </c>
      <c r="E443" s="307"/>
      <c r="F443" s="308" t="s">
        <v>337</v>
      </c>
      <c r="G443" s="310"/>
      <c r="H443" s="295" t="b">
        <f t="shared" si="52"/>
        <v>1</v>
      </c>
    </row>
    <row r="444" s="295" customFormat="1" ht="20" customHeight="1" spans="1:8">
      <c r="A444" s="311" t="s">
        <v>338</v>
      </c>
      <c r="B444" s="306"/>
      <c r="C444" s="306">
        <v>0</v>
      </c>
      <c r="D444" s="306">
        <v>0</v>
      </c>
      <c r="E444" s="307"/>
      <c r="F444" s="308" t="s">
        <v>338</v>
      </c>
      <c r="G444" s="310"/>
      <c r="H444" s="295" t="b">
        <f t="shared" si="52"/>
        <v>1</v>
      </c>
    </row>
    <row r="445" s="295" customFormat="1" ht="20" customHeight="1" spans="1:8">
      <c r="A445" s="305" t="s">
        <v>339</v>
      </c>
      <c r="B445" s="306">
        <f t="shared" ref="B445:G445" si="62">SUM(B446:B451)</f>
        <v>0</v>
      </c>
      <c r="C445" s="306">
        <f t="shared" si="62"/>
        <v>1318</v>
      </c>
      <c r="D445" s="306">
        <f t="shared" si="62"/>
        <v>1318</v>
      </c>
      <c r="E445" s="307">
        <f>D445/C445*100</f>
        <v>100</v>
      </c>
      <c r="F445" s="308" t="s">
        <v>339</v>
      </c>
      <c r="G445" s="313">
        <f t="shared" si="62"/>
        <v>0</v>
      </c>
      <c r="H445" s="295" t="b">
        <f t="shared" si="52"/>
        <v>1</v>
      </c>
    </row>
    <row r="446" s="295" customFormat="1" ht="20" customHeight="1" spans="1:8">
      <c r="A446" s="311" t="s">
        <v>340</v>
      </c>
      <c r="B446" s="306"/>
      <c r="C446" s="306">
        <v>600</v>
      </c>
      <c r="D446" s="306">
        <v>600</v>
      </c>
      <c r="E446" s="307">
        <f>D446/C446*100</f>
        <v>100</v>
      </c>
      <c r="F446" s="308" t="s">
        <v>340</v>
      </c>
      <c r="G446" s="310"/>
      <c r="H446" s="295" t="b">
        <f t="shared" si="52"/>
        <v>1</v>
      </c>
    </row>
    <row r="447" s="295" customFormat="1" ht="20" customHeight="1" spans="1:8">
      <c r="A447" s="311" t="s">
        <v>341</v>
      </c>
      <c r="B447" s="306"/>
      <c r="C447" s="306">
        <v>0</v>
      </c>
      <c r="D447" s="306">
        <v>0</v>
      </c>
      <c r="E447" s="307"/>
      <c r="F447" s="308" t="s">
        <v>341</v>
      </c>
      <c r="G447" s="310"/>
      <c r="H447" s="295" t="b">
        <f t="shared" si="52"/>
        <v>1</v>
      </c>
    </row>
    <row r="448" s="295" customFormat="1" ht="20" customHeight="1" spans="1:8">
      <c r="A448" s="311" t="s">
        <v>342</v>
      </c>
      <c r="B448" s="306"/>
      <c r="C448" s="306">
        <v>0</v>
      </c>
      <c r="D448" s="306">
        <v>0</v>
      </c>
      <c r="E448" s="307"/>
      <c r="F448" s="308" t="s">
        <v>342</v>
      </c>
      <c r="G448" s="310"/>
      <c r="H448" s="295" t="b">
        <f t="shared" si="52"/>
        <v>1</v>
      </c>
    </row>
    <row r="449" s="295" customFormat="1" ht="20" customHeight="1" spans="1:8">
      <c r="A449" s="311" t="s">
        <v>343</v>
      </c>
      <c r="B449" s="306"/>
      <c r="C449" s="306">
        <v>0</v>
      </c>
      <c r="D449" s="306">
        <v>0</v>
      </c>
      <c r="E449" s="307"/>
      <c r="F449" s="308" t="s">
        <v>343</v>
      </c>
      <c r="G449" s="310"/>
      <c r="H449" s="295" t="b">
        <f t="shared" si="52"/>
        <v>1</v>
      </c>
    </row>
    <row r="450" s="295" customFormat="1" ht="20" customHeight="1" spans="1:8">
      <c r="A450" s="311" t="s">
        <v>344</v>
      </c>
      <c r="B450" s="306"/>
      <c r="C450" s="306">
        <v>0</v>
      </c>
      <c r="D450" s="306">
        <v>0</v>
      </c>
      <c r="E450" s="307"/>
      <c r="F450" s="308" t="s">
        <v>344</v>
      </c>
      <c r="G450" s="310"/>
      <c r="H450" s="295" t="b">
        <f t="shared" si="52"/>
        <v>1</v>
      </c>
    </row>
    <row r="451" s="295" customFormat="1" ht="20" customHeight="1" spans="1:8">
      <c r="A451" s="311" t="s">
        <v>345</v>
      </c>
      <c r="B451" s="306"/>
      <c r="C451" s="306">
        <v>718</v>
      </c>
      <c r="D451" s="306">
        <v>718</v>
      </c>
      <c r="E451" s="307">
        <f t="shared" ref="E451:E456" si="63">D451/C451*100</f>
        <v>100</v>
      </c>
      <c r="F451" s="308" t="s">
        <v>345</v>
      </c>
      <c r="G451" s="310"/>
      <c r="H451" s="295" t="b">
        <f t="shared" si="52"/>
        <v>1</v>
      </c>
    </row>
    <row r="452" s="295" customFormat="1" ht="20" customHeight="1" spans="1:8">
      <c r="A452" s="305" t="s">
        <v>346</v>
      </c>
      <c r="B452" s="306">
        <f>B453</f>
        <v>0</v>
      </c>
      <c r="C452" s="306">
        <f>C453</f>
        <v>1154</v>
      </c>
      <c r="D452" s="306">
        <f>D453</f>
        <v>1154</v>
      </c>
      <c r="E452" s="307">
        <f t="shared" si="63"/>
        <v>100</v>
      </c>
      <c r="F452" s="308" t="s">
        <v>347</v>
      </c>
      <c r="G452" s="310">
        <f>SUM(G453)</f>
        <v>0</v>
      </c>
      <c r="H452" s="295" t="b">
        <f t="shared" si="52"/>
        <v>0</v>
      </c>
    </row>
    <row r="453" s="295" customFormat="1" ht="20" customHeight="1" spans="1:8">
      <c r="A453" s="311" t="s">
        <v>348</v>
      </c>
      <c r="B453" s="306"/>
      <c r="C453" s="306">
        <v>1154</v>
      </c>
      <c r="D453" s="306">
        <v>1154</v>
      </c>
      <c r="E453" s="307">
        <f t="shared" si="63"/>
        <v>100</v>
      </c>
      <c r="F453" s="308" t="s">
        <v>349</v>
      </c>
      <c r="G453" s="310"/>
      <c r="H453" s="295" t="b">
        <f t="shared" si="52"/>
        <v>0</v>
      </c>
    </row>
    <row r="454" s="295" customFormat="1" ht="20" customHeight="1" spans="1:8">
      <c r="A454" s="305" t="s">
        <v>350</v>
      </c>
      <c r="B454" s="306">
        <f t="shared" ref="B454:G454" si="64">SUM(B455,B460,B469,B475,B481,B486,B491,B498,B502,B505)</f>
        <v>262</v>
      </c>
      <c r="C454" s="306">
        <f t="shared" si="64"/>
        <v>510</v>
      </c>
      <c r="D454" s="306">
        <f t="shared" si="64"/>
        <v>510</v>
      </c>
      <c r="E454" s="307">
        <f t="shared" si="63"/>
        <v>100</v>
      </c>
      <c r="F454" s="308" t="s">
        <v>351</v>
      </c>
      <c r="G454" s="309">
        <f t="shared" si="64"/>
        <v>262</v>
      </c>
      <c r="H454" s="295" t="b">
        <f t="shared" si="52"/>
        <v>0</v>
      </c>
    </row>
    <row r="455" s="295" customFormat="1" ht="20" customHeight="1" spans="1:8">
      <c r="A455" s="305" t="s">
        <v>352</v>
      </c>
      <c r="B455" s="306">
        <f t="shared" ref="B455:G455" si="65">SUM(B456:B459)</f>
        <v>0</v>
      </c>
      <c r="C455" s="306">
        <f t="shared" si="65"/>
        <v>30</v>
      </c>
      <c r="D455" s="306">
        <f t="shared" si="65"/>
        <v>30</v>
      </c>
      <c r="E455" s="307">
        <f t="shared" si="63"/>
        <v>100</v>
      </c>
      <c r="F455" s="308" t="s">
        <v>352</v>
      </c>
      <c r="G455" s="310">
        <f t="shared" si="65"/>
        <v>0</v>
      </c>
      <c r="H455" s="295" t="b">
        <f t="shared" si="52"/>
        <v>1</v>
      </c>
    </row>
    <row r="456" s="295" customFormat="1" ht="20" customHeight="1" spans="1:8">
      <c r="A456" s="311" t="s">
        <v>44</v>
      </c>
      <c r="B456" s="306"/>
      <c r="C456" s="306">
        <v>30</v>
      </c>
      <c r="D456" s="306">
        <v>30</v>
      </c>
      <c r="E456" s="307">
        <f t="shared" si="63"/>
        <v>100</v>
      </c>
      <c r="F456" s="308" t="s">
        <v>44</v>
      </c>
      <c r="G456" s="310"/>
      <c r="H456" s="295" t="b">
        <f t="shared" si="52"/>
        <v>1</v>
      </c>
    </row>
    <row r="457" s="295" customFormat="1" ht="20" customHeight="1" spans="1:8">
      <c r="A457" s="311" t="s">
        <v>45</v>
      </c>
      <c r="B457" s="306"/>
      <c r="C457" s="306">
        <v>0</v>
      </c>
      <c r="D457" s="306">
        <v>0</v>
      </c>
      <c r="E457" s="307"/>
      <c r="F457" s="308" t="s">
        <v>45</v>
      </c>
      <c r="G457" s="310"/>
      <c r="H457" s="295" t="b">
        <f t="shared" si="52"/>
        <v>1</v>
      </c>
    </row>
    <row r="458" s="295" customFormat="1" ht="20" customHeight="1" spans="1:8">
      <c r="A458" s="311" t="s">
        <v>46</v>
      </c>
      <c r="B458" s="306"/>
      <c r="C458" s="306">
        <v>0</v>
      </c>
      <c r="D458" s="306">
        <v>0</v>
      </c>
      <c r="E458" s="307"/>
      <c r="F458" s="308" t="s">
        <v>46</v>
      </c>
      <c r="G458" s="310"/>
      <c r="H458" s="295" t="b">
        <f t="shared" si="52"/>
        <v>1</v>
      </c>
    </row>
    <row r="459" s="295" customFormat="1" ht="20" customHeight="1" spans="1:8">
      <c r="A459" s="311" t="s">
        <v>353</v>
      </c>
      <c r="B459" s="306"/>
      <c r="C459" s="306">
        <v>0</v>
      </c>
      <c r="D459" s="306">
        <v>0</v>
      </c>
      <c r="E459" s="307"/>
      <c r="F459" s="308" t="s">
        <v>353</v>
      </c>
      <c r="G459" s="310"/>
      <c r="H459" s="295" t="b">
        <f t="shared" si="52"/>
        <v>1</v>
      </c>
    </row>
    <row r="460" s="295" customFormat="1" ht="20" customHeight="1" spans="1:8">
      <c r="A460" s="305" t="s">
        <v>354</v>
      </c>
      <c r="B460" s="306">
        <f t="shared" ref="B460:G460" si="66">SUM(B461:B468)</f>
        <v>0</v>
      </c>
      <c r="C460" s="306">
        <f t="shared" si="66"/>
        <v>0</v>
      </c>
      <c r="D460" s="306">
        <f t="shared" si="66"/>
        <v>0</v>
      </c>
      <c r="E460" s="307"/>
      <c r="F460" s="308" t="s">
        <v>354</v>
      </c>
      <c r="G460" s="310">
        <f t="shared" si="66"/>
        <v>0</v>
      </c>
      <c r="H460" s="295" t="b">
        <f t="shared" si="52"/>
        <v>1</v>
      </c>
    </row>
    <row r="461" s="295" customFormat="1" ht="20" customHeight="1" spans="1:8">
      <c r="A461" s="311" t="s">
        <v>355</v>
      </c>
      <c r="B461" s="306"/>
      <c r="C461" s="306">
        <v>0</v>
      </c>
      <c r="D461" s="306">
        <v>0</v>
      </c>
      <c r="E461" s="307"/>
      <c r="F461" s="308" t="s">
        <v>355</v>
      </c>
      <c r="G461" s="310"/>
      <c r="H461" s="295" t="b">
        <f t="shared" si="52"/>
        <v>1</v>
      </c>
    </row>
    <row r="462" s="295" customFormat="1" ht="20" customHeight="1" spans="1:8">
      <c r="A462" s="311" t="s">
        <v>356</v>
      </c>
      <c r="B462" s="306"/>
      <c r="C462" s="306">
        <v>0</v>
      </c>
      <c r="D462" s="306">
        <v>0</v>
      </c>
      <c r="E462" s="307"/>
      <c r="F462" s="308" t="s">
        <v>356</v>
      </c>
      <c r="G462" s="310"/>
      <c r="H462" s="295" t="b">
        <f t="shared" si="52"/>
        <v>1</v>
      </c>
    </row>
    <row r="463" s="295" customFormat="1" ht="20" customHeight="1" spans="1:8">
      <c r="A463" s="311" t="s">
        <v>357</v>
      </c>
      <c r="B463" s="306"/>
      <c r="C463" s="306">
        <v>0</v>
      </c>
      <c r="D463" s="306">
        <v>0</v>
      </c>
      <c r="E463" s="307"/>
      <c r="F463" s="308" t="s">
        <v>357</v>
      </c>
      <c r="G463" s="310"/>
      <c r="H463" s="295" t="b">
        <f t="shared" ref="H463:H526" si="67">EXACT(A463,F463)</f>
        <v>1</v>
      </c>
    </row>
    <row r="464" s="295" customFormat="1" ht="20" customHeight="1" spans="1:8">
      <c r="A464" s="311" t="s">
        <v>358</v>
      </c>
      <c r="B464" s="306"/>
      <c r="C464" s="306">
        <v>0</v>
      </c>
      <c r="D464" s="306">
        <v>0</v>
      </c>
      <c r="E464" s="307"/>
      <c r="F464" s="308" t="s">
        <v>358</v>
      </c>
      <c r="G464" s="310"/>
      <c r="H464" s="295" t="b">
        <f t="shared" si="67"/>
        <v>1</v>
      </c>
    </row>
    <row r="465" s="295" customFormat="1" ht="20" customHeight="1" spans="1:8">
      <c r="A465" s="311" t="s">
        <v>359</v>
      </c>
      <c r="B465" s="306"/>
      <c r="C465" s="306">
        <v>0</v>
      </c>
      <c r="D465" s="306">
        <v>0</v>
      </c>
      <c r="E465" s="307"/>
      <c r="F465" s="308" t="s">
        <v>359</v>
      </c>
      <c r="G465" s="310"/>
      <c r="H465" s="295" t="b">
        <f t="shared" si="67"/>
        <v>1</v>
      </c>
    </row>
    <row r="466" s="295" customFormat="1" ht="20" customHeight="1" spans="1:8">
      <c r="A466" s="311" t="s">
        <v>360</v>
      </c>
      <c r="B466" s="306"/>
      <c r="C466" s="306">
        <v>0</v>
      </c>
      <c r="D466" s="306">
        <v>0</v>
      </c>
      <c r="E466" s="307"/>
      <c r="F466" s="308" t="s">
        <v>360</v>
      </c>
      <c r="G466" s="310"/>
      <c r="H466" s="295" t="b">
        <f t="shared" si="67"/>
        <v>1</v>
      </c>
    </row>
    <row r="467" s="295" customFormat="1" ht="20" customHeight="1" spans="1:8">
      <c r="A467" s="311" t="s">
        <v>361</v>
      </c>
      <c r="B467" s="306"/>
      <c r="C467" s="306">
        <v>0</v>
      </c>
      <c r="D467" s="306">
        <v>0</v>
      </c>
      <c r="E467" s="307"/>
      <c r="F467" s="308" t="s">
        <v>361</v>
      </c>
      <c r="G467" s="310"/>
      <c r="H467" s="295" t="b">
        <f t="shared" si="67"/>
        <v>1</v>
      </c>
    </row>
    <row r="468" s="295" customFormat="1" ht="20" customHeight="1" spans="1:8">
      <c r="A468" s="311" t="s">
        <v>362</v>
      </c>
      <c r="B468" s="306"/>
      <c r="C468" s="306">
        <v>0</v>
      </c>
      <c r="D468" s="306">
        <v>0</v>
      </c>
      <c r="E468" s="307"/>
      <c r="F468" s="308" t="s">
        <v>362</v>
      </c>
      <c r="G468" s="310"/>
      <c r="H468" s="295" t="b">
        <f t="shared" si="67"/>
        <v>1</v>
      </c>
    </row>
    <row r="469" s="295" customFormat="1" ht="20" customHeight="1" spans="1:8">
      <c r="A469" s="305" t="s">
        <v>363</v>
      </c>
      <c r="B469" s="306">
        <f t="shared" ref="B469:G469" si="68">SUM(B470:B474)</f>
        <v>0</v>
      </c>
      <c r="C469" s="306">
        <f t="shared" si="68"/>
        <v>0</v>
      </c>
      <c r="D469" s="306">
        <f t="shared" si="68"/>
        <v>0</v>
      </c>
      <c r="E469" s="307"/>
      <c r="F469" s="308" t="s">
        <v>363</v>
      </c>
      <c r="G469" s="310">
        <f t="shared" si="68"/>
        <v>0</v>
      </c>
      <c r="H469" s="295" t="b">
        <f t="shared" si="67"/>
        <v>1</v>
      </c>
    </row>
    <row r="470" s="295" customFormat="1" ht="20" customHeight="1" spans="1:8">
      <c r="A470" s="311" t="s">
        <v>355</v>
      </c>
      <c r="B470" s="306"/>
      <c r="C470" s="306">
        <v>0</v>
      </c>
      <c r="D470" s="306">
        <v>0</v>
      </c>
      <c r="E470" s="307"/>
      <c r="F470" s="308" t="s">
        <v>355</v>
      </c>
      <c r="G470" s="310"/>
      <c r="H470" s="295" t="b">
        <f t="shared" si="67"/>
        <v>1</v>
      </c>
    </row>
    <row r="471" s="295" customFormat="1" ht="20" customHeight="1" spans="1:8">
      <c r="A471" s="311" t="s">
        <v>364</v>
      </c>
      <c r="B471" s="306"/>
      <c r="C471" s="306">
        <v>0</v>
      </c>
      <c r="D471" s="306">
        <v>0</v>
      </c>
      <c r="E471" s="307"/>
      <c r="F471" s="308" t="s">
        <v>364</v>
      </c>
      <c r="G471" s="310"/>
      <c r="H471" s="295" t="b">
        <f t="shared" si="67"/>
        <v>1</v>
      </c>
    </row>
    <row r="472" s="295" customFormat="1" ht="20" customHeight="1" spans="1:8">
      <c r="A472" s="311" t="s">
        <v>365</v>
      </c>
      <c r="B472" s="306"/>
      <c r="C472" s="306">
        <v>0</v>
      </c>
      <c r="D472" s="306">
        <v>0</v>
      </c>
      <c r="E472" s="307"/>
      <c r="F472" s="308" t="s">
        <v>365</v>
      </c>
      <c r="G472" s="310"/>
      <c r="H472" s="295" t="b">
        <f t="shared" si="67"/>
        <v>1</v>
      </c>
    </row>
    <row r="473" s="295" customFormat="1" ht="20" customHeight="1" spans="1:8">
      <c r="A473" s="311" t="s">
        <v>366</v>
      </c>
      <c r="B473" s="306"/>
      <c r="C473" s="306">
        <v>0</v>
      </c>
      <c r="D473" s="306">
        <v>0</v>
      </c>
      <c r="E473" s="307"/>
      <c r="F473" s="308" t="s">
        <v>366</v>
      </c>
      <c r="G473" s="310"/>
      <c r="H473" s="295" t="b">
        <f t="shared" si="67"/>
        <v>1</v>
      </c>
    </row>
    <row r="474" s="295" customFormat="1" ht="20" customHeight="1" spans="1:8">
      <c r="A474" s="311" t="s">
        <v>367</v>
      </c>
      <c r="B474" s="306"/>
      <c r="C474" s="306">
        <v>0</v>
      </c>
      <c r="D474" s="306">
        <v>0</v>
      </c>
      <c r="E474" s="307"/>
      <c r="F474" s="308" t="s">
        <v>367</v>
      </c>
      <c r="G474" s="310"/>
      <c r="H474" s="295" t="b">
        <f t="shared" si="67"/>
        <v>1</v>
      </c>
    </row>
    <row r="475" s="295" customFormat="1" ht="20" customHeight="1" spans="1:8">
      <c r="A475" s="305" t="s">
        <v>368</v>
      </c>
      <c r="B475" s="306">
        <f t="shared" ref="B475:G475" si="69">SUM(B476:B480)</f>
        <v>200</v>
      </c>
      <c r="C475" s="306">
        <f t="shared" si="69"/>
        <v>389</v>
      </c>
      <c r="D475" s="306">
        <f t="shared" si="69"/>
        <v>389</v>
      </c>
      <c r="E475" s="307">
        <f>D475/C475*100</f>
        <v>100</v>
      </c>
      <c r="F475" s="308" t="s">
        <v>368</v>
      </c>
      <c r="G475" s="310">
        <f t="shared" si="69"/>
        <v>200</v>
      </c>
      <c r="H475" s="295" t="b">
        <f t="shared" si="67"/>
        <v>1</v>
      </c>
    </row>
    <row r="476" s="295" customFormat="1" ht="20" customHeight="1" spans="1:8">
      <c r="A476" s="311" t="s">
        <v>355</v>
      </c>
      <c r="B476" s="306"/>
      <c r="C476" s="306">
        <v>0</v>
      </c>
      <c r="D476" s="306">
        <v>0</v>
      </c>
      <c r="E476" s="307"/>
      <c r="F476" s="308" t="s">
        <v>355</v>
      </c>
      <c r="G476" s="310"/>
      <c r="H476" s="295" t="b">
        <f t="shared" si="67"/>
        <v>1</v>
      </c>
    </row>
    <row r="477" s="295" customFormat="1" ht="20" customHeight="1" spans="1:8">
      <c r="A477" s="311" t="s">
        <v>369</v>
      </c>
      <c r="B477" s="306">
        <v>100</v>
      </c>
      <c r="C477" s="306">
        <v>234</v>
      </c>
      <c r="D477" s="306">
        <v>234</v>
      </c>
      <c r="E477" s="307">
        <f>D477/C477*100</f>
        <v>100</v>
      </c>
      <c r="F477" s="308" t="s">
        <v>369</v>
      </c>
      <c r="G477" s="310">
        <v>100</v>
      </c>
      <c r="H477" s="295" t="b">
        <f t="shared" si="67"/>
        <v>1</v>
      </c>
    </row>
    <row r="478" s="295" customFormat="1" ht="20" customHeight="1" spans="1:8">
      <c r="A478" s="311" t="s">
        <v>370</v>
      </c>
      <c r="B478" s="306">
        <v>100</v>
      </c>
      <c r="C478" s="306">
        <v>96</v>
      </c>
      <c r="D478" s="306">
        <v>96</v>
      </c>
      <c r="E478" s="307">
        <f>D478/C478*100</f>
        <v>100</v>
      </c>
      <c r="F478" s="308" t="s">
        <v>370</v>
      </c>
      <c r="G478" s="310">
        <v>100</v>
      </c>
      <c r="H478" s="295" t="b">
        <f t="shared" si="67"/>
        <v>1</v>
      </c>
    </row>
    <row r="479" s="295" customFormat="1" ht="20" customHeight="1" spans="1:8">
      <c r="A479" s="311" t="s">
        <v>371</v>
      </c>
      <c r="B479" s="306"/>
      <c r="C479" s="306">
        <v>59</v>
      </c>
      <c r="D479" s="306">
        <v>59</v>
      </c>
      <c r="E479" s="307">
        <f>D479/C479*100</f>
        <v>100</v>
      </c>
      <c r="F479" s="308" t="s">
        <v>371</v>
      </c>
      <c r="G479" s="310"/>
      <c r="H479" s="295" t="b">
        <f t="shared" si="67"/>
        <v>1</v>
      </c>
    </row>
    <row r="480" s="295" customFormat="1" ht="20" customHeight="1" spans="1:8">
      <c r="A480" s="311" t="s">
        <v>372</v>
      </c>
      <c r="B480" s="306"/>
      <c r="C480" s="306">
        <v>0</v>
      </c>
      <c r="D480" s="306">
        <v>0</v>
      </c>
      <c r="E480" s="307"/>
      <c r="F480" s="308" t="s">
        <v>372</v>
      </c>
      <c r="G480" s="310"/>
      <c r="H480" s="295" t="b">
        <f t="shared" si="67"/>
        <v>1</v>
      </c>
    </row>
    <row r="481" s="295" customFormat="1" ht="20" customHeight="1" spans="1:8">
      <c r="A481" s="305" t="s">
        <v>373</v>
      </c>
      <c r="B481" s="306">
        <f t="shared" ref="B481:G481" si="70">SUM(B482:B485)</f>
        <v>0</v>
      </c>
      <c r="C481" s="306">
        <f t="shared" si="70"/>
        <v>0</v>
      </c>
      <c r="D481" s="306">
        <f t="shared" si="70"/>
        <v>0</v>
      </c>
      <c r="E481" s="307"/>
      <c r="F481" s="308" t="s">
        <v>373</v>
      </c>
      <c r="G481" s="310">
        <f t="shared" si="70"/>
        <v>0</v>
      </c>
      <c r="H481" s="295" t="b">
        <f t="shared" si="67"/>
        <v>1</v>
      </c>
    </row>
    <row r="482" s="295" customFormat="1" ht="20" customHeight="1" spans="1:8">
      <c r="A482" s="311" t="s">
        <v>355</v>
      </c>
      <c r="B482" s="306"/>
      <c r="C482" s="306">
        <v>0</v>
      </c>
      <c r="D482" s="306">
        <v>0</v>
      </c>
      <c r="E482" s="307"/>
      <c r="F482" s="308" t="s">
        <v>355</v>
      </c>
      <c r="G482" s="310"/>
      <c r="H482" s="295" t="b">
        <f t="shared" si="67"/>
        <v>1</v>
      </c>
    </row>
    <row r="483" s="295" customFormat="1" ht="20" customHeight="1" spans="1:8">
      <c r="A483" s="311" t="s">
        <v>374</v>
      </c>
      <c r="B483" s="306"/>
      <c r="C483" s="306">
        <v>0</v>
      </c>
      <c r="D483" s="306">
        <v>0</v>
      </c>
      <c r="E483" s="307"/>
      <c r="F483" s="308" t="s">
        <v>374</v>
      </c>
      <c r="G483" s="310"/>
      <c r="H483" s="295" t="b">
        <f t="shared" si="67"/>
        <v>1</v>
      </c>
    </row>
    <row r="484" s="295" customFormat="1" ht="20" customHeight="1" spans="1:8">
      <c r="A484" s="311" t="s">
        <v>375</v>
      </c>
      <c r="B484" s="306"/>
      <c r="C484" s="306">
        <v>0</v>
      </c>
      <c r="D484" s="306">
        <v>0</v>
      </c>
      <c r="E484" s="307"/>
      <c r="F484" s="308" t="s">
        <v>375</v>
      </c>
      <c r="G484" s="310"/>
      <c r="H484" s="295" t="b">
        <f t="shared" si="67"/>
        <v>1</v>
      </c>
    </row>
    <row r="485" s="295" customFormat="1" ht="20" customHeight="1" spans="1:8">
      <c r="A485" s="311" t="s">
        <v>376</v>
      </c>
      <c r="B485" s="306"/>
      <c r="C485" s="306">
        <v>0</v>
      </c>
      <c r="D485" s="306">
        <v>0</v>
      </c>
      <c r="E485" s="307"/>
      <c r="F485" s="308" t="s">
        <v>376</v>
      </c>
      <c r="G485" s="310"/>
      <c r="H485" s="295" t="b">
        <f t="shared" si="67"/>
        <v>1</v>
      </c>
    </row>
    <row r="486" s="295" customFormat="1" ht="20" customHeight="1" spans="1:8">
      <c r="A486" s="305" t="s">
        <v>377</v>
      </c>
      <c r="B486" s="306">
        <f t="shared" ref="B486:G486" si="71">SUM(B487:B490)</f>
        <v>37</v>
      </c>
      <c r="C486" s="306">
        <f t="shared" si="71"/>
        <v>37</v>
      </c>
      <c r="D486" s="306">
        <f t="shared" si="71"/>
        <v>37</v>
      </c>
      <c r="E486" s="307">
        <f>D486/C486*100</f>
        <v>100</v>
      </c>
      <c r="F486" s="308" t="s">
        <v>377</v>
      </c>
      <c r="G486" s="310">
        <f t="shared" si="71"/>
        <v>37</v>
      </c>
      <c r="H486" s="295" t="b">
        <f t="shared" si="67"/>
        <v>1</v>
      </c>
    </row>
    <row r="487" s="295" customFormat="1" ht="20" customHeight="1" spans="1:8">
      <c r="A487" s="311" t="s">
        <v>378</v>
      </c>
      <c r="B487" s="306"/>
      <c r="C487" s="306">
        <v>0</v>
      </c>
      <c r="D487" s="306">
        <v>0</v>
      </c>
      <c r="E487" s="307"/>
      <c r="F487" s="308" t="s">
        <v>378</v>
      </c>
      <c r="G487" s="310"/>
      <c r="H487" s="295" t="b">
        <f t="shared" si="67"/>
        <v>1</v>
      </c>
    </row>
    <row r="488" s="295" customFormat="1" ht="20" customHeight="1" spans="1:8">
      <c r="A488" s="311" t="s">
        <v>379</v>
      </c>
      <c r="B488" s="306"/>
      <c r="C488" s="306">
        <v>0</v>
      </c>
      <c r="D488" s="306">
        <v>0</v>
      </c>
      <c r="E488" s="307"/>
      <c r="F488" s="308" t="s">
        <v>379</v>
      </c>
      <c r="G488" s="310"/>
      <c r="H488" s="295" t="b">
        <f t="shared" si="67"/>
        <v>1</v>
      </c>
    </row>
    <row r="489" s="295" customFormat="1" ht="20" customHeight="1" spans="1:8">
      <c r="A489" s="311" t="s">
        <v>380</v>
      </c>
      <c r="B489" s="306"/>
      <c r="C489" s="306">
        <v>0</v>
      </c>
      <c r="D489" s="306">
        <v>0</v>
      </c>
      <c r="E489" s="307"/>
      <c r="F489" s="308" t="s">
        <v>380</v>
      </c>
      <c r="G489" s="310"/>
      <c r="H489" s="295" t="b">
        <f t="shared" si="67"/>
        <v>1</v>
      </c>
    </row>
    <row r="490" s="295" customFormat="1" ht="20" customHeight="1" spans="1:8">
      <c r="A490" s="311" t="s">
        <v>381</v>
      </c>
      <c r="B490" s="306">
        <v>37</v>
      </c>
      <c r="C490" s="306">
        <v>37</v>
      </c>
      <c r="D490" s="306">
        <v>37</v>
      </c>
      <c r="E490" s="307">
        <f>D490/C490*100</f>
        <v>100</v>
      </c>
      <c r="F490" s="308" t="s">
        <v>381</v>
      </c>
      <c r="G490" s="310">
        <v>37</v>
      </c>
      <c r="H490" s="295" t="b">
        <f t="shared" si="67"/>
        <v>1</v>
      </c>
    </row>
    <row r="491" s="295" customFormat="1" ht="20" customHeight="1" spans="1:8">
      <c r="A491" s="305" t="s">
        <v>382</v>
      </c>
      <c r="B491" s="306">
        <f t="shared" ref="B491:G491" si="72">SUM(B492:B497)</f>
        <v>25</v>
      </c>
      <c r="C491" s="306">
        <f t="shared" si="72"/>
        <v>54</v>
      </c>
      <c r="D491" s="306">
        <f t="shared" si="72"/>
        <v>54</v>
      </c>
      <c r="E491" s="307">
        <f>D491/C491*100</f>
        <v>100</v>
      </c>
      <c r="F491" s="308" t="s">
        <v>382</v>
      </c>
      <c r="G491" s="310">
        <f t="shared" si="72"/>
        <v>25</v>
      </c>
      <c r="H491" s="295" t="b">
        <f t="shared" si="67"/>
        <v>1</v>
      </c>
    </row>
    <row r="492" s="295" customFormat="1" ht="20" customHeight="1" spans="1:8">
      <c r="A492" s="311" t="s">
        <v>355</v>
      </c>
      <c r="B492" s="306">
        <v>25</v>
      </c>
      <c r="C492" s="306">
        <v>13</v>
      </c>
      <c r="D492" s="306">
        <v>13</v>
      </c>
      <c r="E492" s="307">
        <f>D492/C492*100</f>
        <v>100</v>
      </c>
      <c r="F492" s="308" t="s">
        <v>355</v>
      </c>
      <c r="G492" s="310">
        <v>25</v>
      </c>
      <c r="H492" s="295" t="b">
        <f t="shared" si="67"/>
        <v>1</v>
      </c>
    </row>
    <row r="493" s="295" customFormat="1" ht="20" customHeight="1" spans="1:8">
      <c r="A493" s="311" t="s">
        <v>383</v>
      </c>
      <c r="B493" s="306"/>
      <c r="C493" s="306">
        <v>0</v>
      </c>
      <c r="D493" s="306">
        <v>0</v>
      </c>
      <c r="E493" s="307"/>
      <c r="F493" s="308" t="s">
        <v>383</v>
      </c>
      <c r="G493" s="310"/>
      <c r="H493" s="295" t="b">
        <f t="shared" si="67"/>
        <v>1</v>
      </c>
    </row>
    <row r="494" s="295" customFormat="1" ht="20" customHeight="1" spans="1:8">
      <c r="A494" s="311" t="s">
        <v>384</v>
      </c>
      <c r="B494" s="306"/>
      <c r="C494" s="306">
        <v>0</v>
      </c>
      <c r="D494" s="306">
        <v>0</v>
      </c>
      <c r="E494" s="307"/>
      <c r="F494" s="308" t="s">
        <v>384</v>
      </c>
      <c r="G494" s="310"/>
      <c r="H494" s="295" t="b">
        <f t="shared" si="67"/>
        <v>1</v>
      </c>
    </row>
    <row r="495" s="295" customFormat="1" ht="20" customHeight="1" spans="1:8">
      <c r="A495" s="311" t="s">
        <v>385</v>
      </c>
      <c r="B495" s="306"/>
      <c r="C495" s="306">
        <v>0</v>
      </c>
      <c r="D495" s="306">
        <v>0</v>
      </c>
      <c r="E495" s="307"/>
      <c r="F495" s="308" t="s">
        <v>385</v>
      </c>
      <c r="G495" s="310"/>
      <c r="H495" s="295" t="b">
        <f t="shared" si="67"/>
        <v>1</v>
      </c>
    </row>
    <row r="496" s="295" customFormat="1" ht="20" customHeight="1" spans="1:8">
      <c r="A496" s="311" t="s">
        <v>386</v>
      </c>
      <c r="B496" s="306"/>
      <c r="C496" s="306">
        <v>0</v>
      </c>
      <c r="D496" s="306">
        <v>0</v>
      </c>
      <c r="E496" s="307"/>
      <c r="F496" s="308" t="s">
        <v>386</v>
      </c>
      <c r="G496" s="310"/>
      <c r="H496" s="295" t="b">
        <f t="shared" si="67"/>
        <v>1</v>
      </c>
    </row>
    <row r="497" s="295" customFormat="1" ht="20" customHeight="1" spans="1:8">
      <c r="A497" s="311" t="s">
        <v>387</v>
      </c>
      <c r="B497" s="306"/>
      <c r="C497" s="306">
        <v>41</v>
      </c>
      <c r="D497" s="306">
        <v>41</v>
      </c>
      <c r="E497" s="307">
        <f>D497/C497*100</f>
        <v>100</v>
      </c>
      <c r="F497" s="308" t="s">
        <v>387</v>
      </c>
      <c r="G497" s="310"/>
      <c r="H497" s="295" t="b">
        <f t="shared" si="67"/>
        <v>1</v>
      </c>
    </row>
    <row r="498" s="295" customFormat="1" ht="20" customHeight="1" spans="1:8">
      <c r="A498" s="305" t="s">
        <v>388</v>
      </c>
      <c r="B498" s="306">
        <f t="shared" ref="B498:G498" si="73">SUM(B499:B501)</f>
        <v>0</v>
      </c>
      <c r="C498" s="306">
        <f t="shared" si="73"/>
        <v>0</v>
      </c>
      <c r="D498" s="306">
        <f t="shared" si="73"/>
        <v>0</v>
      </c>
      <c r="E498" s="307"/>
      <c r="F498" s="308" t="s">
        <v>388</v>
      </c>
      <c r="G498" s="310">
        <f t="shared" si="73"/>
        <v>0</v>
      </c>
      <c r="H498" s="295" t="b">
        <f t="shared" si="67"/>
        <v>1</v>
      </c>
    </row>
    <row r="499" s="295" customFormat="1" ht="20" customHeight="1" spans="1:8">
      <c r="A499" s="311" t="s">
        <v>389</v>
      </c>
      <c r="B499" s="306"/>
      <c r="C499" s="306">
        <v>0</v>
      </c>
      <c r="D499" s="306">
        <v>0</v>
      </c>
      <c r="E499" s="307"/>
      <c r="F499" s="308" t="s">
        <v>389</v>
      </c>
      <c r="G499" s="310"/>
      <c r="H499" s="295" t="b">
        <f t="shared" si="67"/>
        <v>1</v>
      </c>
    </row>
    <row r="500" s="295" customFormat="1" ht="20" customHeight="1" spans="1:8">
      <c r="A500" s="311" t="s">
        <v>390</v>
      </c>
      <c r="B500" s="306"/>
      <c r="C500" s="306">
        <v>0</v>
      </c>
      <c r="D500" s="306">
        <v>0</v>
      </c>
      <c r="E500" s="307"/>
      <c r="F500" s="308" t="s">
        <v>390</v>
      </c>
      <c r="G500" s="310"/>
      <c r="H500" s="295" t="b">
        <f t="shared" si="67"/>
        <v>1</v>
      </c>
    </row>
    <row r="501" s="295" customFormat="1" ht="20" customHeight="1" spans="1:8">
      <c r="A501" s="311" t="s">
        <v>391</v>
      </c>
      <c r="B501" s="306"/>
      <c r="C501" s="306">
        <v>0</v>
      </c>
      <c r="D501" s="306">
        <v>0</v>
      </c>
      <c r="E501" s="307"/>
      <c r="F501" s="308" t="s">
        <v>391</v>
      </c>
      <c r="G501" s="310"/>
      <c r="H501" s="295" t="b">
        <f t="shared" si="67"/>
        <v>1</v>
      </c>
    </row>
    <row r="502" s="295" customFormat="1" ht="20" customHeight="1" spans="1:8">
      <c r="A502" s="305" t="s">
        <v>392</v>
      </c>
      <c r="B502" s="306">
        <f>B503+B504</f>
        <v>0</v>
      </c>
      <c r="C502" s="306">
        <f>C503+C504</f>
        <v>0</v>
      </c>
      <c r="D502" s="306">
        <f>D503+D504</f>
        <v>0</v>
      </c>
      <c r="E502" s="307"/>
      <c r="F502" s="308" t="s">
        <v>392</v>
      </c>
      <c r="G502" s="310">
        <f>SUM(G503:G504)</f>
        <v>0</v>
      </c>
      <c r="H502" s="295" t="b">
        <f t="shared" si="67"/>
        <v>1</v>
      </c>
    </row>
    <row r="503" s="295" customFormat="1" ht="20" customHeight="1" spans="1:8">
      <c r="A503" s="311" t="s">
        <v>393</v>
      </c>
      <c r="B503" s="306"/>
      <c r="C503" s="306">
        <v>0</v>
      </c>
      <c r="D503" s="306">
        <v>0</v>
      </c>
      <c r="E503" s="307"/>
      <c r="F503" s="308" t="s">
        <v>393</v>
      </c>
      <c r="G503" s="310"/>
      <c r="H503" s="295" t="b">
        <f t="shared" si="67"/>
        <v>1</v>
      </c>
    </row>
    <row r="504" s="295" customFormat="1" ht="20" customHeight="1" spans="1:8">
      <c r="A504" s="311" t="s">
        <v>394</v>
      </c>
      <c r="B504" s="306"/>
      <c r="C504" s="306">
        <v>0</v>
      </c>
      <c r="D504" s="306">
        <v>0</v>
      </c>
      <c r="E504" s="307"/>
      <c r="F504" s="308" t="s">
        <v>394</v>
      </c>
      <c r="G504" s="310"/>
      <c r="H504" s="295" t="b">
        <f t="shared" si="67"/>
        <v>1</v>
      </c>
    </row>
    <row r="505" s="295" customFormat="1" ht="20" customHeight="1" spans="1:8">
      <c r="A505" s="305" t="s">
        <v>395</v>
      </c>
      <c r="B505" s="306">
        <f t="shared" ref="B505:G505" si="74">SUM(B506:B509)</f>
        <v>0</v>
      </c>
      <c r="C505" s="306">
        <f t="shared" si="74"/>
        <v>0</v>
      </c>
      <c r="D505" s="306">
        <f t="shared" si="74"/>
        <v>0</v>
      </c>
      <c r="E505" s="307"/>
      <c r="F505" s="308" t="s">
        <v>396</v>
      </c>
      <c r="G505" s="310">
        <f t="shared" si="74"/>
        <v>0</v>
      </c>
      <c r="H505" s="295" t="b">
        <f t="shared" si="67"/>
        <v>0</v>
      </c>
    </row>
    <row r="506" s="295" customFormat="1" ht="20" customHeight="1" spans="1:8">
      <c r="A506" s="311" t="s">
        <v>397</v>
      </c>
      <c r="B506" s="306"/>
      <c r="C506" s="306">
        <v>0</v>
      </c>
      <c r="D506" s="306">
        <v>0</v>
      </c>
      <c r="E506" s="307"/>
      <c r="F506" s="308" t="s">
        <v>397</v>
      </c>
      <c r="G506" s="310"/>
      <c r="H506" s="295" t="b">
        <f t="shared" si="67"/>
        <v>1</v>
      </c>
    </row>
    <row r="507" s="295" customFormat="1" ht="20" customHeight="1" spans="1:8">
      <c r="A507" s="311" t="s">
        <v>398</v>
      </c>
      <c r="B507" s="306"/>
      <c r="C507" s="306">
        <v>0</v>
      </c>
      <c r="D507" s="306">
        <v>0</v>
      </c>
      <c r="E507" s="307"/>
      <c r="F507" s="308" t="s">
        <v>398</v>
      </c>
      <c r="G507" s="310"/>
      <c r="H507" s="295" t="b">
        <f t="shared" si="67"/>
        <v>1</v>
      </c>
    </row>
    <row r="508" s="295" customFormat="1" ht="20" customHeight="1" spans="1:8">
      <c r="A508" s="311" t="s">
        <v>399</v>
      </c>
      <c r="B508" s="306"/>
      <c r="C508" s="306">
        <v>0</v>
      </c>
      <c r="D508" s="306">
        <v>0</v>
      </c>
      <c r="E508" s="307"/>
      <c r="F508" s="308" t="s">
        <v>399</v>
      </c>
      <c r="G508" s="310"/>
      <c r="H508" s="295" t="b">
        <f t="shared" si="67"/>
        <v>1</v>
      </c>
    </row>
    <row r="509" s="295" customFormat="1" ht="20" customHeight="1" spans="1:8">
      <c r="A509" s="311" t="s">
        <v>400</v>
      </c>
      <c r="B509" s="306"/>
      <c r="C509" s="306">
        <v>0</v>
      </c>
      <c r="D509" s="306">
        <v>0</v>
      </c>
      <c r="E509" s="307"/>
      <c r="F509" s="308" t="s">
        <v>401</v>
      </c>
      <c r="G509" s="310"/>
      <c r="H509" s="295" t="b">
        <f t="shared" si="67"/>
        <v>0</v>
      </c>
    </row>
    <row r="510" s="295" customFormat="1" ht="20" customHeight="1" spans="1:8">
      <c r="A510" s="305" t="s">
        <v>402</v>
      </c>
      <c r="B510" s="306">
        <f t="shared" ref="B510:G510" si="75">SUM(B511,B527,B535,B546,B555,B562)</f>
        <v>3508</v>
      </c>
      <c r="C510" s="306">
        <f t="shared" si="75"/>
        <v>4053</v>
      </c>
      <c r="D510" s="306">
        <f t="shared" si="75"/>
        <v>4053</v>
      </c>
      <c r="E510" s="307">
        <f>D510/C510*100</f>
        <v>100</v>
      </c>
      <c r="F510" s="308" t="s">
        <v>403</v>
      </c>
      <c r="G510" s="309">
        <f t="shared" si="75"/>
        <v>3508</v>
      </c>
      <c r="H510" s="295" t="b">
        <f t="shared" si="67"/>
        <v>0</v>
      </c>
    </row>
    <row r="511" s="295" customFormat="1" ht="20" customHeight="1" spans="1:8">
      <c r="A511" s="305" t="s">
        <v>404</v>
      </c>
      <c r="B511" s="306">
        <f t="shared" ref="B511:G511" si="76">SUM(B512:B526)</f>
        <v>3033</v>
      </c>
      <c r="C511" s="306">
        <f t="shared" si="76"/>
        <v>1805</v>
      </c>
      <c r="D511" s="306">
        <f t="shared" si="76"/>
        <v>1805</v>
      </c>
      <c r="E511" s="307">
        <f>D511/C511*100</f>
        <v>100</v>
      </c>
      <c r="F511" s="308" t="s">
        <v>404</v>
      </c>
      <c r="G511" s="310">
        <f t="shared" si="76"/>
        <v>3033</v>
      </c>
      <c r="H511" s="295" t="b">
        <f t="shared" si="67"/>
        <v>1</v>
      </c>
    </row>
    <row r="512" s="295" customFormat="1" ht="20" customHeight="1" spans="1:8">
      <c r="A512" s="311" t="s">
        <v>44</v>
      </c>
      <c r="B512" s="306">
        <v>364</v>
      </c>
      <c r="C512" s="306">
        <v>364</v>
      </c>
      <c r="D512" s="306">
        <v>364</v>
      </c>
      <c r="E512" s="307">
        <f>D512/C512*100</f>
        <v>100</v>
      </c>
      <c r="F512" s="308" t="s">
        <v>44</v>
      </c>
      <c r="G512" s="310">
        <v>364</v>
      </c>
      <c r="H512" s="295" t="b">
        <f t="shared" si="67"/>
        <v>1</v>
      </c>
    </row>
    <row r="513" s="295" customFormat="1" ht="20" customHeight="1" spans="1:8">
      <c r="A513" s="311" t="s">
        <v>45</v>
      </c>
      <c r="B513" s="306"/>
      <c r="C513" s="306">
        <v>15</v>
      </c>
      <c r="D513" s="306">
        <v>15</v>
      </c>
      <c r="E513" s="307">
        <f>D513/C513*100</f>
        <v>100</v>
      </c>
      <c r="F513" s="308" t="s">
        <v>45</v>
      </c>
      <c r="G513" s="310"/>
      <c r="H513" s="295" t="b">
        <f t="shared" si="67"/>
        <v>1</v>
      </c>
    </row>
    <row r="514" s="295" customFormat="1" ht="20" customHeight="1" spans="1:8">
      <c r="A514" s="311" t="s">
        <v>46</v>
      </c>
      <c r="B514" s="306"/>
      <c r="C514" s="306">
        <v>0</v>
      </c>
      <c r="D514" s="306">
        <v>0</v>
      </c>
      <c r="E514" s="307"/>
      <c r="F514" s="308" t="s">
        <v>46</v>
      </c>
      <c r="G514" s="310"/>
      <c r="H514" s="295" t="b">
        <f t="shared" si="67"/>
        <v>1</v>
      </c>
    </row>
    <row r="515" s="295" customFormat="1" ht="20" customHeight="1" spans="1:8">
      <c r="A515" s="311" t="s">
        <v>405</v>
      </c>
      <c r="B515" s="306">
        <v>121</v>
      </c>
      <c r="C515" s="306">
        <v>202</v>
      </c>
      <c r="D515" s="306">
        <v>202</v>
      </c>
      <c r="E515" s="307">
        <f>D515/C515*100</f>
        <v>100</v>
      </c>
      <c r="F515" s="308" t="s">
        <v>405</v>
      </c>
      <c r="G515" s="310">
        <v>121</v>
      </c>
      <c r="H515" s="295" t="b">
        <f t="shared" si="67"/>
        <v>1</v>
      </c>
    </row>
    <row r="516" s="295" customFormat="1" ht="20" customHeight="1" spans="1:8">
      <c r="A516" s="311" t="s">
        <v>406</v>
      </c>
      <c r="B516" s="306"/>
      <c r="C516" s="306">
        <v>0</v>
      </c>
      <c r="D516" s="306">
        <v>0</v>
      </c>
      <c r="E516" s="307"/>
      <c r="F516" s="308" t="s">
        <v>406</v>
      </c>
      <c r="G516" s="310"/>
      <c r="H516" s="295" t="b">
        <f t="shared" si="67"/>
        <v>1</v>
      </c>
    </row>
    <row r="517" s="295" customFormat="1" ht="20" customHeight="1" spans="1:8">
      <c r="A517" s="311" t="s">
        <v>407</v>
      </c>
      <c r="B517" s="306"/>
      <c r="C517" s="306">
        <v>0</v>
      </c>
      <c r="D517" s="306">
        <v>0</v>
      </c>
      <c r="E517" s="307"/>
      <c r="F517" s="308" t="s">
        <v>407</v>
      </c>
      <c r="G517" s="310"/>
      <c r="H517" s="295" t="b">
        <f t="shared" si="67"/>
        <v>1</v>
      </c>
    </row>
    <row r="518" s="295" customFormat="1" ht="20" customHeight="1" spans="1:8">
      <c r="A518" s="311" t="s">
        <v>408</v>
      </c>
      <c r="B518" s="306">
        <v>86</v>
      </c>
      <c r="C518" s="306">
        <v>85</v>
      </c>
      <c r="D518" s="306">
        <v>85</v>
      </c>
      <c r="E518" s="307">
        <f>D518/C518*100</f>
        <v>100</v>
      </c>
      <c r="F518" s="308" t="s">
        <v>408</v>
      </c>
      <c r="G518" s="310">
        <v>86</v>
      </c>
      <c r="H518" s="295" t="b">
        <f t="shared" si="67"/>
        <v>1</v>
      </c>
    </row>
    <row r="519" s="295" customFormat="1" ht="20" customHeight="1" spans="1:8">
      <c r="A519" s="311" t="s">
        <v>409</v>
      </c>
      <c r="B519" s="306"/>
      <c r="C519" s="306">
        <v>0</v>
      </c>
      <c r="D519" s="306">
        <v>0</v>
      </c>
      <c r="E519" s="307"/>
      <c r="F519" s="308" t="s">
        <v>409</v>
      </c>
      <c r="G519" s="310"/>
      <c r="H519" s="295" t="b">
        <f t="shared" si="67"/>
        <v>1</v>
      </c>
    </row>
    <row r="520" s="295" customFormat="1" ht="20" customHeight="1" spans="1:8">
      <c r="A520" s="311" t="s">
        <v>410</v>
      </c>
      <c r="B520" s="306">
        <v>127</v>
      </c>
      <c r="C520" s="306">
        <v>80</v>
      </c>
      <c r="D520" s="306">
        <v>80</v>
      </c>
      <c r="E520" s="307">
        <f>D520/C520*100</f>
        <v>100</v>
      </c>
      <c r="F520" s="308" t="s">
        <v>410</v>
      </c>
      <c r="G520" s="310">
        <v>127</v>
      </c>
      <c r="H520" s="295" t="b">
        <f t="shared" si="67"/>
        <v>1</v>
      </c>
    </row>
    <row r="521" s="295" customFormat="1" ht="20" customHeight="1" spans="1:8">
      <c r="A521" s="311" t="s">
        <v>411</v>
      </c>
      <c r="B521" s="306"/>
      <c r="C521" s="306">
        <v>0</v>
      </c>
      <c r="D521" s="306">
        <v>0</v>
      </c>
      <c r="E521" s="307"/>
      <c r="F521" s="308" t="s">
        <v>411</v>
      </c>
      <c r="G521" s="310"/>
      <c r="H521" s="295" t="b">
        <f t="shared" si="67"/>
        <v>1</v>
      </c>
    </row>
    <row r="522" s="295" customFormat="1" ht="20" customHeight="1" spans="1:8">
      <c r="A522" s="311" t="s">
        <v>412</v>
      </c>
      <c r="B522" s="306"/>
      <c r="C522" s="306">
        <v>0</v>
      </c>
      <c r="D522" s="306">
        <v>0</v>
      </c>
      <c r="E522" s="307"/>
      <c r="F522" s="308" t="s">
        <v>412</v>
      </c>
      <c r="G522" s="310"/>
      <c r="H522" s="295" t="b">
        <f t="shared" si="67"/>
        <v>1</v>
      </c>
    </row>
    <row r="523" s="295" customFormat="1" ht="20" customHeight="1" spans="1:8">
      <c r="A523" s="311" t="s">
        <v>413</v>
      </c>
      <c r="B523" s="306">
        <v>119</v>
      </c>
      <c r="C523" s="306">
        <v>95</v>
      </c>
      <c r="D523" s="306">
        <v>95</v>
      </c>
      <c r="E523" s="307">
        <f>D523/C523*100</f>
        <v>100</v>
      </c>
      <c r="F523" s="308" t="s">
        <v>413</v>
      </c>
      <c r="G523" s="310">
        <v>119</v>
      </c>
      <c r="H523" s="295" t="b">
        <f t="shared" si="67"/>
        <v>1</v>
      </c>
    </row>
    <row r="524" s="295" customFormat="1" ht="20" customHeight="1" spans="1:8">
      <c r="A524" s="311" t="s">
        <v>414</v>
      </c>
      <c r="B524" s="306">
        <v>1200</v>
      </c>
      <c r="C524" s="306">
        <v>669</v>
      </c>
      <c r="D524" s="306">
        <v>669</v>
      </c>
      <c r="E524" s="307">
        <f>D524/C524*100</f>
        <v>100</v>
      </c>
      <c r="F524" s="308" t="s">
        <v>414</v>
      </c>
      <c r="G524" s="310">
        <v>1200</v>
      </c>
      <c r="H524" s="295" t="b">
        <f t="shared" si="67"/>
        <v>1</v>
      </c>
    </row>
    <row r="525" s="295" customFormat="1" ht="20" customHeight="1" spans="1:8">
      <c r="A525" s="311" t="s">
        <v>415</v>
      </c>
      <c r="B525" s="306">
        <v>216</v>
      </c>
      <c r="C525" s="306">
        <v>295</v>
      </c>
      <c r="D525" s="306">
        <v>295</v>
      </c>
      <c r="E525" s="307">
        <f>D525/C525*100</f>
        <v>100</v>
      </c>
      <c r="F525" s="308" t="s">
        <v>415</v>
      </c>
      <c r="G525" s="310">
        <v>216</v>
      </c>
      <c r="H525" s="295" t="b">
        <f t="shared" si="67"/>
        <v>1</v>
      </c>
    </row>
    <row r="526" s="295" customFormat="1" ht="20" customHeight="1" spans="1:8">
      <c r="A526" s="311" t="s">
        <v>416</v>
      </c>
      <c r="B526" s="306">
        <v>800</v>
      </c>
      <c r="C526" s="306">
        <v>0</v>
      </c>
      <c r="D526" s="306">
        <v>0</v>
      </c>
      <c r="E526" s="307"/>
      <c r="F526" s="308" t="s">
        <v>416</v>
      </c>
      <c r="G526" s="310">
        <v>800</v>
      </c>
      <c r="H526" s="295" t="b">
        <f t="shared" si="67"/>
        <v>1</v>
      </c>
    </row>
    <row r="527" s="295" customFormat="1" ht="20" customHeight="1" spans="1:8">
      <c r="A527" s="305" t="s">
        <v>417</v>
      </c>
      <c r="B527" s="306">
        <f t="shared" ref="B527:G527" si="77">SUM(B528:B534)</f>
        <v>142</v>
      </c>
      <c r="C527" s="306">
        <f t="shared" si="77"/>
        <v>598</v>
      </c>
      <c r="D527" s="306">
        <f t="shared" si="77"/>
        <v>598</v>
      </c>
      <c r="E527" s="307">
        <f>D527/C527*100</f>
        <v>100</v>
      </c>
      <c r="F527" s="308" t="s">
        <v>417</v>
      </c>
      <c r="G527" s="310">
        <f t="shared" si="77"/>
        <v>142</v>
      </c>
      <c r="H527" s="295" t="b">
        <f t="shared" ref="H527:H590" si="78">EXACT(A527,F527)</f>
        <v>1</v>
      </c>
    </row>
    <row r="528" s="295" customFormat="1" ht="20" customHeight="1" spans="1:8">
      <c r="A528" s="311" t="s">
        <v>44</v>
      </c>
      <c r="B528" s="306"/>
      <c r="C528" s="306">
        <v>0</v>
      </c>
      <c r="D528" s="306">
        <v>0</v>
      </c>
      <c r="E528" s="307"/>
      <c r="F528" s="308" t="s">
        <v>44</v>
      </c>
      <c r="G528" s="310"/>
      <c r="H528" s="295" t="b">
        <f t="shared" si="78"/>
        <v>1</v>
      </c>
    </row>
    <row r="529" s="295" customFormat="1" ht="20" customHeight="1" spans="1:8">
      <c r="A529" s="311" t="s">
        <v>45</v>
      </c>
      <c r="B529" s="306"/>
      <c r="C529" s="306">
        <v>0</v>
      </c>
      <c r="D529" s="306">
        <v>0</v>
      </c>
      <c r="E529" s="307"/>
      <c r="F529" s="308" t="s">
        <v>45</v>
      </c>
      <c r="G529" s="310"/>
      <c r="H529" s="295" t="b">
        <f t="shared" si="78"/>
        <v>1</v>
      </c>
    </row>
    <row r="530" s="295" customFormat="1" ht="20" customHeight="1" spans="1:8">
      <c r="A530" s="311" t="s">
        <v>46</v>
      </c>
      <c r="B530" s="306"/>
      <c r="C530" s="306">
        <v>0</v>
      </c>
      <c r="D530" s="306">
        <v>0</v>
      </c>
      <c r="E530" s="307"/>
      <c r="F530" s="308" t="s">
        <v>46</v>
      </c>
      <c r="G530" s="310"/>
      <c r="H530" s="295" t="b">
        <f t="shared" si="78"/>
        <v>1</v>
      </c>
    </row>
    <row r="531" s="295" customFormat="1" ht="20" customHeight="1" spans="1:8">
      <c r="A531" s="311" t="s">
        <v>418</v>
      </c>
      <c r="B531" s="306"/>
      <c r="C531" s="306">
        <v>211</v>
      </c>
      <c r="D531" s="306">
        <v>211</v>
      </c>
      <c r="E531" s="307">
        <f>D531/C531*100</f>
        <v>100</v>
      </c>
      <c r="F531" s="308" t="s">
        <v>418</v>
      </c>
      <c r="G531" s="310"/>
      <c r="H531" s="295" t="b">
        <f t="shared" si="78"/>
        <v>1</v>
      </c>
    </row>
    <row r="532" s="295" customFormat="1" ht="20" customHeight="1" spans="1:8">
      <c r="A532" s="311" t="s">
        <v>419</v>
      </c>
      <c r="B532" s="306">
        <v>142</v>
      </c>
      <c r="C532" s="306">
        <v>387</v>
      </c>
      <c r="D532" s="306">
        <v>387</v>
      </c>
      <c r="E532" s="307">
        <f>D532/C532*100</f>
        <v>100</v>
      </c>
      <c r="F532" s="308" t="s">
        <v>419</v>
      </c>
      <c r="G532" s="310">
        <v>142</v>
      </c>
      <c r="H532" s="295" t="b">
        <f t="shared" si="78"/>
        <v>1</v>
      </c>
    </row>
    <row r="533" s="295" customFormat="1" ht="20" customHeight="1" spans="1:8">
      <c r="A533" s="311" t="s">
        <v>420</v>
      </c>
      <c r="B533" s="306"/>
      <c r="C533" s="306">
        <v>0</v>
      </c>
      <c r="D533" s="306">
        <v>0</v>
      </c>
      <c r="E533" s="307"/>
      <c r="F533" s="308" t="s">
        <v>420</v>
      </c>
      <c r="G533" s="310"/>
      <c r="H533" s="295" t="b">
        <f t="shared" si="78"/>
        <v>1</v>
      </c>
    </row>
    <row r="534" s="295" customFormat="1" ht="20" customHeight="1" spans="1:8">
      <c r="A534" s="311" t="s">
        <v>421</v>
      </c>
      <c r="B534" s="306"/>
      <c r="C534" s="306">
        <v>0</v>
      </c>
      <c r="D534" s="306">
        <v>0</v>
      </c>
      <c r="E534" s="307"/>
      <c r="F534" s="308" t="s">
        <v>421</v>
      </c>
      <c r="G534" s="310"/>
      <c r="H534" s="295" t="b">
        <f t="shared" si="78"/>
        <v>1</v>
      </c>
    </row>
    <row r="535" s="295" customFormat="1" ht="20" customHeight="1" spans="1:8">
      <c r="A535" s="305" t="s">
        <v>422</v>
      </c>
      <c r="B535" s="306">
        <f t="shared" ref="B535:G535" si="79">SUM(B536:B545)</f>
        <v>0</v>
      </c>
      <c r="C535" s="306">
        <f t="shared" si="79"/>
        <v>360</v>
      </c>
      <c r="D535" s="306">
        <f t="shared" si="79"/>
        <v>360</v>
      </c>
      <c r="E535" s="307">
        <f>D535/C535*100</f>
        <v>100</v>
      </c>
      <c r="F535" s="308" t="s">
        <v>422</v>
      </c>
      <c r="G535" s="310">
        <f t="shared" si="79"/>
        <v>0</v>
      </c>
      <c r="H535" s="295" t="b">
        <f t="shared" si="78"/>
        <v>1</v>
      </c>
    </row>
    <row r="536" s="295" customFormat="1" ht="20" customHeight="1" spans="1:8">
      <c r="A536" s="311" t="s">
        <v>44</v>
      </c>
      <c r="B536" s="306"/>
      <c r="C536" s="306">
        <v>0</v>
      </c>
      <c r="D536" s="306">
        <v>0</v>
      </c>
      <c r="E536" s="307"/>
      <c r="F536" s="308" t="s">
        <v>44</v>
      </c>
      <c r="G536" s="310"/>
      <c r="H536" s="295" t="b">
        <f t="shared" si="78"/>
        <v>1</v>
      </c>
    </row>
    <row r="537" s="295" customFormat="1" ht="20" customHeight="1" spans="1:8">
      <c r="A537" s="311" t="s">
        <v>45</v>
      </c>
      <c r="B537" s="306"/>
      <c r="C537" s="306">
        <v>0</v>
      </c>
      <c r="D537" s="306">
        <v>0</v>
      </c>
      <c r="E537" s="307"/>
      <c r="F537" s="308" t="s">
        <v>45</v>
      </c>
      <c r="G537" s="310"/>
      <c r="H537" s="295" t="b">
        <f t="shared" si="78"/>
        <v>1</v>
      </c>
    </row>
    <row r="538" s="295" customFormat="1" ht="20" customHeight="1" spans="1:8">
      <c r="A538" s="311" t="s">
        <v>46</v>
      </c>
      <c r="B538" s="306"/>
      <c r="C538" s="306">
        <v>0</v>
      </c>
      <c r="D538" s="306">
        <v>0</v>
      </c>
      <c r="E538" s="307"/>
      <c r="F538" s="308" t="s">
        <v>46</v>
      </c>
      <c r="G538" s="310"/>
      <c r="H538" s="295" t="b">
        <f t="shared" si="78"/>
        <v>1</v>
      </c>
    </row>
    <row r="539" s="295" customFormat="1" ht="20" customHeight="1" spans="1:8">
      <c r="A539" s="311" t="s">
        <v>423</v>
      </c>
      <c r="B539" s="306"/>
      <c r="C539" s="306">
        <v>0</v>
      </c>
      <c r="D539" s="306">
        <v>0</v>
      </c>
      <c r="E539" s="307"/>
      <c r="F539" s="308" t="s">
        <v>423</v>
      </c>
      <c r="G539" s="310"/>
      <c r="H539" s="295" t="b">
        <f t="shared" si="78"/>
        <v>1</v>
      </c>
    </row>
    <row r="540" s="295" customFormat="1" ht="20" customHeight="1" spans="1:8">
      <c r="A540" s="311" t="s">
        <v>424</v>
      </c>
      <c r="B540" s="306"/>
      <c r="C540" s="306">
        <v>0</v>
      </c>
      <c r="D540" s="306">
        <v>0</v>
      </c>
      <c r="E540" s="307"/>
      <c r="F540" s="308" t="s">
        <v>424</v>
      </c>
      <c r="G540" s="310"/>
      <c r="H540" s="295" t="b">
        <f t="shared" si="78"/>
        <v>1</v>
      </c>
    </row>
    <row r="541" s="295" customFormat="1" ht="20" customHeight="1" spans="1:8">
      <c r="A541" s="311" t="s">
        <v>425</v>
      </c>
      <c r="B541" s="306"/>
      <c r="C541" s="306">
        <v>0</v>
      </c>
      <c r="D541" s="306">
        <v>0</v>
      </c>
      <c r="E541" s="307"/>
      <c r="F541" s="308" t="s">
        <v>425</v>
      </c>
      <c r="G541" s="310"/>
      <c r="H541" s="295" t="b">
        <f t="shared" si="78"/>
        <v>1</v>
      </c>
    </row>
    <row r="542" s="295" customFormat="1" ht="20" customHeight="1" spans="1:8">
      <c r="A542" s="311" t="s">
        <v>426</v>
      </c>
      <c r="B542" s="306"/>
      <c r="C542" s="306">
        <v>360</v>
      </c>
      <c r="D542" s="306">
        <v>360</v>
      </c>
      <c r="E542" s="307">
        <f>D542/C542*100</f>
        <v>100</v>
      </c>
      <c r="F542" s="308" t="s">
        <v>426</v>
      </c>
      <c r="G542" s="310"/>
      <c r="H542" s="295" t="b">
        <f t="shared" si="78"/>
        <v>1</v>
      </c>
    </row>
    <row r="543" s="295" customFormat="1" ht="20" customHeight="1" spans="1:8">
      <c r="A543" s="311" t="s">
        <v>427</v>
      </c>
      <c r="B543" s="306"/>
      <c r="C543" s="306">
        <v>0</v>
      </c>
      <c r="D543" s="306">
        <v>0</v>
      </c>
      <c r="E543" s="307"/>
      <c r="F543" s="308" t="s">
        <v>427</v>
      </c>
      <c r="G543" s="310"/>
      <c r="H543" s="295" t="b">
        <f t="shared" si="78"/>
        <v>1</v>
      </c>
    </row>
    <row r="544" s="295" customFormat="1" ht="20" customHeight="1" spans="1:8">
      <c r="A544" s="311" t="s">
        <v>428</v>
      </c>
      <c r="B544" s="306"/>
      <c r="C544" s="306">
        <v>0</v>
      </c>
      <c r="D544" s="306">
        <v>0</v>
      </c>
      <c r="E544" s="307"/>
      <c r="F544" s="308" t="s">
        <v>428</v>
      </c>
      <c r="G544" s="310"/>
      <c r="H544" s="295" t="b">
        <f t="shared" si="78"/>
        <v>1</v>
      </c>
    </row>
    <row r="545" s="295" customFormat="1" ht="20" customHeight="1" spans="1:8">
      <c r="A545" s="311" t="s">
        <v>429</v>
      </c>
      <c r="B545" s="306"/>
      <c r="C545" s="306">
        <v>0</v>
      </c>
      <c r="D545" s="306">
        <v>0</v>
      </c>
      <c r="E545" s="307"/>
      <c r="F545" s="308" t="s">
        <v>429</v>
      </c>
      <c r="G545" s="310"/>
      <c r="H545" s="295" t="b">
        <f t="shared" si="78"/>
        <v>1</v>
      </c>
    </row>
    <row r="546" s="295" customFormat="1" ht="20" customHeight="1" spans="1:8">
      <c r="A546" s="314" t="s">
        <v>430</v>
      </c>
      <c r="B546" s="306">
        <f t="shared" ref="B546:G546" si="80">SUM(B547:B554)</f>
        <v>0</v>
      </c>
      <c r="C546" s="306">
        <f t="shared" si="80"/>
        <v>40</v>
      </c>
      <c r="D546" s="306">
        <f t="shared" si="80"/>
        <v>40</v>
      </c>
      <c r="E546" s="307">
        <f>D546/C546*100</f>
        <v>100</v>
      </c>
      <c r="F546" s="308" t="s">
        <v>430</v>
      </c>
      <c r="G546" s="310">
        <f t="shared" si="80"/>
        <v>0</v>
      </c>
      <c r="H546" s="295" t="b">
        <f t="shared" si="78"/>
        <v>1</v>
      </c>
    </row>
    <row r="547" s="295" customFormat="1" ht="20" customHeight="1" spans="1:8">
      <c r="A547" s="315" t="s">
        <v>44</v>
      </c>
      <c r="B547" s="306"/>
      <c r="C547" s="306">
        <v>0</v>
      </c>
      <c r="D547" s="306">
        <v>0</v>
      </c>
      <c r="E547" s="307"/>
      <c r="F547" s="308" t="s">
        <v>44</v>
      </c>
      <c r="G547" s="310"/>
      <c r="H547" s="295" t="b">
        <f t="shared" si="78"/>
        <v>1</v>
      </c>
    </row>
    <row r="548" s="295" customFormat="1" ht="20" customHeight="1" spans="1:8">
      <c r="A548" s="315" t="s">
        <v>45</v>
      </c>
      <c r="B548" s="306"/>
      <c r="C548" s="306">
        <v>0</v>
      </c>
      <c r="D548" s="306">
        <v>0</v>
      </c>
      <c r="E548" s="307"/>
      <c r="F548" s="308" t="s">
        <v>45</v>
      </c>
      <c r="G548" s="310"/>
      <c r="H548" s="295" t="b">
        <f t="shared" si="78"/>
        <v>1</v>
      </c>
    </row>
    <row r="549" s="295" customFormat="1" ht="20" customHeight="1" spans="1:8">
      <c r="A549" s="315" t="s">
        <v>46</v>
      </c>
      <c r="B549" s="306"/>
      <c r="C549" s="306">
        <v>0</v>
      </c>
      <c r="D549" s="306">
        <v>0</v>
      </c>
      <c r="E549" s="307"/>
      <c r="F549" s="308" t="s">
        <v>46</v>
      </c>
      <c r="G549" s="310"/>
      <c r="H549" s="295" t="b">
        <f t="shared" si="78"/>
        <v>1</v>
      </c>
    </row>
    <row r="550" s="295" customFormat="1" ht="20" customHeight="1" spans="1:8">
      <c r="A550" s="315" t="s">
        <v>431</v>
      </c>
      <c r="B550" s="306"/>
      <c r="C550" s="306">
        <v>0</v>
      </c>
      <c r="D550" s="306">
        <v>0</v>
      </c>
      <c r="E550" s="307"/>
      <c r="F550" s="308" t="s">
        <v>431</v>
      </c>
      <c r="G550" s="310"/>
      <c r="H550" s="295" t="b">
        <f t="shared" si="78"/>
        <v>1</v>
      </c>
    </row>
    <row r="551" s="295" customFormat="1" ht="20" customHeight="1" spans="1:8">
      <c r="A551" s="315" t="s">
        <v>432</v>
      </c>
      <c r="B551" s="306"/>
      <c r="C551" s="306">
        <v>0</v>
      </c>
      <c r="D551" s="306">
        <v>0</v>
      </c>
      <c r="E551" s="307"/>
      <c r="F551" s="308" t="s">
        <v>432</v>
      </c>
      <c r="G551" s="310"/>
      <c r="H551" s="295" t="b">
        <f t="shared" si="78"/>
        <v>1</v>
      </c>
    </row>
    <row r="552" s="295" customFormat="1" ht="20" customHeight="1" spans="1:8">
      <c r="A552" s="315" t="s">
        <v>433</v>
      </c>
      <c r="B552" s="306"/>
      <c r="C552" s="306">
        <v>0</v>
      </c>
      <c r="D552" s="306">
        <v>0</v>
      </c>
      <c r="E552" s="307"/>
      <c r="F552" s="308" t="s">
        <v>433</v>
      </c>
      <c r="G552" s="310"/>
      <c r="H552" s="295" t="b">
        <f t="shared" si="78"/>
        <v>1</v>
      </c>
    </row>
    <row r="553" s="295" customFormat="1" ht="20" customHeight="1" spans="1:8">
      <c r="A553" s="315" t="s">
        <v>434</v>
      </c>
      <c r="B553" s="306"/>
      <c r="C553" s="306">
        <v>40</v>
      </c>
      <c r="D553" s="306">
        <v>40</v>
      </c>
      <c r="E553" s="307">
        <f>D553/C553*100</f>
        <v>100</v>
      </c>
      <c r="F553" s="308" t="s">
        <v>434</v>
      </c>
      <c r="G553" s="310"/>
      <c r="H553" s="295" t="b">
        <f t="shared" si="78"/>
        <v>1</v>
      </c>
    </row>
    <row r="554" s="295" customFormat="1" ht="20" customHeight="1" spans="1:8">
      <c r="A554" s="315" t="s">
        <v>435</v>
      </c>
      <c r="B554" s="306"/>
      <c r="C554" s="306">
        <v>0</v>
      </c>
      <c r="D554" s="306">
        <v>0</v>
      </c>
      <c r="E554" s="307"/>
      <c r="F554" s="308" t="s">
        <v>435</v>
      </c>
      <c r="G554" s="310"/>
      <c r="H554" s="295" t="b">
        <f t="shared" si="78"/>
        <v>1</v>
      </c>
    </row>
    <row r="555" s="295" customFormat="1" ht="20" customHeight="1" spans="1:8">
      <c r="A555" s="314" t="s">
        <v>436</v>
      </c>
      <c r="B555" s="306">
        <f t="shared" ref="B555:G555" si="81">SUM(B556:B561)</f>
        <v>333</v>
      </c>
      <c r="C555" s="306">
        <f t="shared" si="81"/>
        <v>622</v>
      </c>
      <c r="D555" s="306">
        <f t="shared" si="81"/>
        <v>622</v>
      </c>
      <c r="E555" s="307">
        <f>D555/C555*100</f>
        <v>100</v>
      </c>
      <c r="F555" s="308" t="s">
        <v>436</v>
      </c>
      <c r="G555" s="310">
        <f t="shared" si="81"/>
        <v>333</v>
      </c>
      <c r="H555" s="295" t="b">
        <f t="shared" si="78"/>
        <v>1</v>
      </c>
    </row>
    <row r="556" s="295" customFormat="1" ht="20" customHeight="1" spans="1:8">
      <c r="A556" s="315" t="s">
        <v>44</v>
      </c>
      <c r="B556" s="306"/>
      <c r="C556" s="306">
        <v>0</v>
      </c>
      <c r="D556" s="306">
        <v>0</v>
      </c>
      <c r="E556" s="307"/>
      <c r="F556" s="308" t="s">
        <v>44</v>
      </c>
      <c r="G556" s="310"/>
      <c r="H556" s="295" t="b">
        <f t="shared" si="78"/>
        <v>1</v>
      </c>
    </row>
    <row r="557" s="295" customFormat="1" ht="20" customHeight="1" spans="1:8">
      <c r="A557" s="315" t="s">
        <v>45</v>
      </c>
      <c r="B557" s="306"/>
      <c r="C557" s="306">
        <v>0</v>
      </c>
      <c r="D557" s="306">
        <v>0</v>
      </c>
      <c r="E557" s="307"/>
      <c r="F557" s="308" t="s">
        <v>45</v>
      </c>
      <c r="G557" s="310"/>
      <c r="H557" s="295" t="b">
        <f t="shared" si="78"/>
        <v>1</v>
      </c>
    </row>
    <row r="558" s="295" customFormat="1" ht="20" customHeight="1" spans="1:8">
      <c r="A558" s="315" t="s">
        <v>46</v>
      </c>
      <c r="B558" s="306">
        <v>7</v>
      </c>
      <c r="C558" s="306">
        <v>5</v>
      </c>
      <c r="D558" s="306">
        <v>5</v>
      </c>
      <c r="E558" s="307">
        <f t="shared" ref="E558:E563" si="82">D558/C558*100</f>
        <v>100</v>
      </c>
      <c r="F558" s="308" t="s">
        <v>46</v>
      </c>
      <c r="G558" s="310">
        <v>7</v>
      </c>
      <c r="H558" s="295" t="b">
        <f t="shared" si="78"/>
        <v>1</v>
      </c>
    </row>
    <row r="559" s="295" customFormat="1" ht="20" customHeight="1" spans="1:8">
      <c r="A559" s="315" t="s">
        <v>437</v>
      </c>
      <c r="B559" s="306">
        <v>48</v>
      </c>
      <c r="C559" s="306">
        <v>48</v>
      </c>
      <c r="D559" s="306">
        <v>48</v>
      </c>
      <c r="E559" s="307">
        <f t="shared" si="82"/>
        <v>100</v>
      </c>
      <c r="F559" s="308" t="s">
        <v>437</v>
      </c>
      <c r="G559" s="310">
        <v>48</v>
      </c>
      <c r="H559" s="295" t="b">
        <f t="shared" si="78"/>
        <v>1</v>
      </c>
    </row>
    <row r="560" s="295" customFormat="1" ht="20" customHeight="1" spans="1:8">
      <c r="A560" s="315" t="s">
        <v>438</v>
      </c>
      <c r="B560" s="306">
        <v>222</v>
      </c>
      <c r="C560" s="306">
        <v>329</v>
      </c>
      <c r="D560" s="306">
        <v>329</v>
      </c>
      <c r="E560" s="307">
        <f t="shared" si="82"/>
        <v>100</v>
      </c>
      <c r="F560" s="308" t="s">
        <v>438</v>
      </c>
      <c r="G560" s="310">
        <v>222</v>
      </c>
      <c r="H560" s="295" t="b">
        <f t="shared" si="78"/>
        <v>1</v>
      </c>
    </row>
    <row r="561" s="295" customFormat="1" ht="20" customHeight="1" spans="1:8">
      <c r="A561" s="315" t="s">
        <v>439</v>
      </c>
      <c r="B561" s="306">
        <v>56</v>
      </c>
      <c r="C561" s="306">
        <v>240</v>
      </c>
      <c r="D561" s="306">
        <v>240</v>
      </c>
      <c r="E561" s="307">
        <f t="shared" si="82"/>
        <v>100</v>
      </c>
      <c r="F561" s="308" t="s">
        <v>439</v>
      </c>
      <c r="G561" s="310">
        <v>56</v>
      </c>
      <c r="H561" s="295" t="b">
        <f t="shared" si="78"/>
        <v>1</v>
      </c>
    </row>
    <row r="562" s="295" customFormat="1" ht="20" customHeight="1" spans="1:8">
      <c r="A562" s="305" t="s">
        <v>440</v>
      </c>
      <c r="B562" s="306">
        <f t="shared" ref="B562:G562" si="83">SUM(B563:B565)</f>
        <v>0</v>
      </c>
      <c r="C562" s="306">
        <f t="shared" si="83"/>
        <v>628</v>
      </c>
      <c r="D562" s="306">
        <f t="shared" si="83"/>
        <v>628</v>
      </c>
      <c r="E562" s="307">
        <f t="shared" si="82"/>
        <v>100</v>
      </c>
      <c r="F562" s="308" t="s">
        <v>441</v>
      </c>
      <c r="G562" s="310">
        <f t="shared" si="83"/>
        <v>0</v>
      </c>
      <c r="H562" s="295" t="b">
        <f t="shared" si="78"/>
        <v>0</v>
      </c>
    </row>
    <row r="563" s="295" customFormat="1" ht="20" customHeight="1" spans="1:8">
      <c r="A563" s="311" t="s">
        <v>442</v>
      </c>
      <c r="B563" s="306"/>
      <c r="C563" s="306">
        <v>20</v>
      </c>
      <c r="D563" s="306">
        <v>20</v>
      </c>
      <c r="E563" s="307">
        <f t="shared" si="82"/>
        <v>100</v>
      </c>
      <c r="F563" s="308" t="s">
        <v>442</v>
      </c>
      <c r="G563" s="310"/>
      <c r="H563" s="295" t="b">
        <f t="shared" si="78"/>
        <v>1</v>
      </c>
    </row>
    <row r="564" s="295" customFormat="1" ht="20" customHeight="1" spans="1:8">
      <c r="A564" s="311" t="s">
        <v>443</v>
      </c>
      <c r="B564" s="306"/>
      <c r="C564" s="306">
        <v>0</v>
      </c>
      <c r="D564" s="306">
        <v>0</v>
      </c>
      <c r="E564" s="307"/>
      <c r="F564" s="308" t="s">
        <v>443</v>
      </c>
      <c r="G564" s="310"/>
      <c r="H564" s="295" t="b">
        <f t="shared" si="78"/>
        <v>1</v>
      </c>
    </row>
    <row r="565" s="295" customFormat="1" ht="20" customHeight="1" spans="1:8">
      <c r="A565" s="311" t="s">
        <v>444</v>
      </c>
      <c r="B565" s="306"/>
      <c r="C565" s="306">
        <v>608</v>
      </c>
      <c r="D565" s="306">
        <v>608</v>
      </c>
      <c r="E565" s="307">
        <f>D565/C565*100</f>
        <v>100</v>
      </c>
      <c r="F565" s="308" t="s">
        <v>445</v>
      </c>
      <c r="G565" s="310"/>
      <c r="H565" s="295" t="b">
        <f t="shared" si="78"/>
        <v>0</v>
      </c>
    </row>
    <row r="566" s="295" customFormat="1" ht="20" customHeight="1" spans="1:8">
      <c r="A566" s="305" t="s">
        <v>446</v>
      </c>
      <c r="B566" s="306">
        <f t="shared" ref="B566:G566" si="84">SUM(B567,B581,B589,B591,B600,B604,B614,B622,B629,B636,B645,B650,B653,B656,B659,B662,B665,B669,B674,B682)</f>
        <v>43966</v>
      </c>
      <c r="C566" s="306">
        <f t="shared" si="84"/>
        <v>54234</v>
      </c>
      <c r="D566" s="306">
        <f t="shared" si="84"/>
        <v>54234</v>
      </c>
      <c r="E566" s="307">
        <f>D566/C566*100</f>
        <v>100</v>
      </c>
      <c r="F566" s="308" t="s">
        <v>447</v>
      </c>
      <c r="G566" s="309">
        <f t="shared" si="84"/>
        <v>43966</v>
      </c>
      <c r="H566" s="295" t="b">
        <f t="shared" si="78"/>
        <v>0</v>
      </c>
    </row>
    <row r="567" s="295" customFormat="1" ht="20" customHeight="1" spans="1:8">
      <c r="A567" s="305" t="s">
        <v>448</v>
      </c>
      <c r="B567" s="306">
        <f t="shared" ref="B567:G567" si="85">SUM(B568:B580)</f>
        <v>2105</v>
      </c>
      <c r="C567" s="306">
        <f t="shared" si="85"/>
        <v>2609</v>
      </c>
      <c r="D567" s="306">
        <f t="shared" si="85"/>
        <v>2609</v>
      </c>
      <c r="E567" s="307">
        <f>D567/C567*100</f>
        <v>100</v>
      </c>
      <c r="F567" s="308" t="s">
        <v>448</v>
      </c>
      <c r="G567" s="310">
        <f t="shared" si="85"/>
        <v>2105</v>
      </c>
      <c r="H567" s="295" t="b">
        <f t="shared" si="78"/>
        <v>1</v>
      </c>
    </row>
    <row r="568" s="295" customFormat="1" ht="20" customHeight="1" spans="1:8">
      <c r="A568" s="311" t="s">
        <v>44</v>
      </c>
      <c r="B568" s="306">
        <v>279</v>
      </c>
      <c r="C568" s="306">
        <v>377</v>
      </c>
      <c r="D568" s="306">
        <v>377</v>
      </c>
      <c r="E568" s="307">
        <f>D568/C568*100</f>
        <v>100</v>
      </c>
      <c r="F568" s="308" t="s">
        <v>44</v>
      </c>
      <c r="G568" s="310">
        <v>279</v>
      </c>
      <c r="H568" s="295" t="b">
        <f t="shared" si="78"/>
        <v>1</v>
      </c>
    </row>
    <row r="569" s="295" customFormat="1" ht="20" customHeight="1" spans="1:8">
      <c r="A569" s="311" t="s">
        <v>45</v>
      </c>
      <c r="B569" s="306"/>
      <c r="C569" s="306">
        <v>0</v>
      </c>
      <c r="D569" s="306">
        <v>0</v>
      </c>
      <c r="E569" s="307"/>
      <c r="F569" s="308" t="s">
        <v>45</v>
      </c>
      <c r="G569" s="310"/>
      <c r="H569" s="295" t="b">
        <f t="shared" si="78"/>
        <v>1</v>
      </c>
    </row>
    <row r="570" s="295" customFormat="1" ht="20" customHeight="1" spans="1:8">
      <c r="A570" s="311" t="s">
        <v>46</v>
      </c>
      <c r="B570" s="306"/>
      <c r="C570" s="306">
        <v>0</v>
      </c>
      <c r="D570" s="306">
        <v>0</v>
      </c>
      <c r="E570" s="307"/>
      <c r="F570" s="308" t="s">
        <v>46</v>
      </c>
      <c r="G570" s="310"/>
      <c r="H570" s="295" t="b">
        <f t="shared" si="78"/>
        <v>1</v>
      </c>
    </row>
    <row r="571" s="295" customFormat="1" ht="20" customHeight="1" spans="1:8">
      <c r="A571" s="311" t="s">
        <v>449</v>
      </c>
      <c r="B571" s="306"/>
      <c r="C571" s="306">
        <v>8</v>
      </c>
      <c r="D571" s="306">
        <v>8</v>
      </c>
      <c r="E571" s="307">
        <f>D571/C571*100</f>
        <v>100</v>
      </c>
      <c r="F571" s="308" t="s">
        <v>449</v>
      </c>
      <c r="G571" s="310"/>
      <c r="H571" s="295" t="b">
        <f t="shared" si="78"/>
        <v>1</v>
      </c>
    </row>
    <row r="572" s="295" customFormat="1" ht="20" customHeight="1" spans="1:8">
      <c r="A572" s="311" t="s">
        <v>450</v>
      </c>
      <c r="B572" s="306">
        <v>39</v>
      </c>
      <c r="C572" s="306">
        <v>31</v>
      </c>
      <c r="D572" s="306">
        <v>31</v>
      </c>
      <c r="E572" s="307">
        <f>D572/C572*100</f>
        <v>100</v>
      </c>
      <c r="F572" s="308" t="s">
        <v>450</v>
      </c>
      <c r="G572" s="310">
        <v>39</v>
      </c>
      <c r="H572" s="295" t="b">
        <f t="shared" si="78"/>
        <v>1</v>
      </c>
    </row>
    <row r="573" s="295" customFormat="1" ht="20" customHeight="1" spans="1:8">
      <c r="A573" s="311" t="s">
        <v>451</v>
      </c>
      <c r="B573" s="306">
        <v>6</v>
      </c>
      <c r="C573" s="306">
        <v>6</v>
      </c>
      <c r="D573" s="306">
        <v>6</v>
      </c>
      <c r="E573" s="307">
        <f>D573/C573*100</f>
        <v>100</v>
      </c>
      <c r="F573" s="308" t="s">
        <v>451</v>
      </c>
      <c r="G573" s="310">
        <v>6</v>
      </c>
      <c r="H573" s="295" t="b">
        <f t="shared" si="78"/>
        <v>1</v>
      </c>
    </row>
    <row r="574" s="295" customFormat="1" ht="20" customHeight="1" spans="1:8">
      <c r="A574" s="311" t="s">
        <v>452</v>
      </c>
      <c r="B574" s="306"/>
      <c r="C574" s="306">
        <v>0</v>
      </c>
      <c r="D574" s="306">
        <v>0</v>
      </c>
      <c r="E574" s="307"/>
      <c r="F574" s="308" t="s">
        <v>452</v>
      </c>
      <c r="G574" s="310"/>
      <c r="H574" s="295" t="b">
        <f t="shared" si="78"/>
        <v>1</v>
      </c>
    </row>
    <row r="575" s="295" customFormat="1" ht="20" customHeight="1" spans="1:8">
      <c r="A575" s="311" t="s">
        <v>87</v>
      </c>
      <c r="B575" s="306"/>
      <c r="C575" s="306">
        <v>3</v>
      </c>
      <c r="D575" s="306">
        <v>3</v>
      </c>
      <c r="E575" s="307">
        <f>D575/C575*100</f>
        <v>100</v>
      </c>
      <c r="F575" s="308" t="s">
        <v>87</v>
      </c>
      <c r="G575" s="310"/>
      <c r="H575" s="295" t="b">
        <f t="shared" si="78"/>
        <v>1</v>
      </c>
    </row>
    <row r="576" s="295" customFormat="1" ht="20" customHeight="1" spans="1:8">
      <c r="A576" s="311" t="s">
        <v>453</v>
      </c>
      <c r="B576" s="306">
        <v>1662</v>
      </c>
      <c r="C576" s="306">
        <v>1896</v>
      </c>
      <c r="D576" s="306">
        <v>1896</v>
      </c>
      <c r="E576" s="307">
        <f>D576/C576*100</f>
        <v>100</v>
      </c>
      <c r="F576" s="308" t="s">
        <v>453</v>
      </c>
      <c r="G576" s="310">
        <v>1662</v>
      </c>
      <c r="H576" s="295" t="b">
        <f t="shared" si="78"/>
        <v>1</v>
      </c>
    </row>
    <row r="577" s="295" customFormat="1" ht="20" customHeight="1" spans="1:8">
      <c r="A577" s="311" t="s">
        <v>454</v>
      </c>
      <c r="B577" s="306"/>
      <c r="C577" s="306">
        <v>0</v>
      </c>
      <c r="D577" s="306">
        <v>0</v>
      </c>
      <c r="E577" s="307"/>
      <c r="F577" s="308" t="s">
        <v>454</v>
      </c>
      <c r="G577" s="310"/>
      <c r="H577" s="295" t="b">
        <f t="shared" si="78"/>
        <v>1</v>
      </c>
    </row>
    <row r="578" s="295" customFormat="1" ht="20" customHeight="1" spans="1:8">
      <c r="A578" s="311" t="s">
        <v>455</v>
      </c>
      <c r="B578" s="306"/>
      <c r="C578" s="306">
        <v>0</v>
      </c>
      <c r="D578" s="306">
        <v>0</v>
      </c>
      <c r="E578" s="307"/>
      <c r="F578" s="308" t="s">
        <v>455</v>
      </c>
      <c r="G578" s="310"/>
      <c r="H578" s="295" t="b">
        <f t="shared" si="78"/>
        <v>1</v>
      </c>
    </row>
    <row r="579" s="295" customFormat="1" ht="20" customHeight="1" spans="1:8">
      <c r="A579" s="311" t="s">
        <v>456</v>
      </c>
      <c r="B579" s="306">
        <v>37</v>
      </c>
      <c r="C579" s="306">
        <v>41</v>
      </c>
      <c r="D579" s="306">
        <v>41</v>
      </c>
      <c r="E579" s="307">
        <f>D579/C579*100</f>
        <v>100</v>
      </c>
      <c r="F579" s="308" t="s">
        <v>456</v>
      </c>
      <c r="G579" s="310">
        <v>37</v>
      </c>
      <c r="H579" s="295" t="b">
        <f t="shared" si="78"/>
        <v>1</v>
      </c>
    </row>
    <row r="580" s="295" customFormat="1" ht="20" customHeight="1" spans="1:8">
      <c r="A580" s="311" t="s">
        <v>457</v>
      </c>
      <c r="B580" s="306">
        <v>82</v>
      </c>
      <c r="C580" s="306">
        <v>247</v>
      </c>
      <c r="D580" s="306">
        <v>247</v>
      </c>
      <c r="E580" s="307">
        <f>D580/C580*100</f>
        <v>100</v>
      </c>
      <c r="F580" s="308" t="s">
        <v>457</v>
      </c>
      <c r="G580" s="310">
        <v>82</v>
      </c>
      <c r="H580" s="295" t="b">
        <f t="shared" si="78"/>
        <v>1</v>
      </c>
    </row>
    <row r="581" s="295" customFormat="1" ht="20" customHeight="1" spans="1:8">
      <c r="A581" s="305" t="s">
        <v>458</v>
      </c>
      <c r="B581" s="306">
        <f t="shared" ref="B581:G581" si="86">SUM(B582:B588)</f>
        <v>272</v>
      </c>
      <c r="C581" s="306">
        <f t="shared" si="86"/>
        <v>598</v>
      </c>
      <c r="D581" s="306">
        <f t="shared" si="86"/>
        <v>598</v>
      </c>
      <c r="E581" s="307">
        <f>D581/C581*100</f>
        <v>100</v>
      </c>
      <c r="F581" s="308" t="s">
        <v>458</v>
      </c>
      <c r="G581" s="310">
        <f t="shared" si="86"/>
        <v>272</v>
      </c>
      <c r="H581" s="295" t="b">
        <f t="shared" si="78"/>
        <v>1</v>
      </c>
    </row>
    <row r="582" s="295" customFormat="1" ht="20" customHeight="1" spans="1:8">
      <c r="A582" s="311" t="s">
        <v>44</v>
      </c>
      <c r="B582" s="306">
        <v>213</v>
      </c>
      <c r="C582" s="306">
        <v>306</v>
      </c>
      <c r="D582" s="306">
        <v>306</v>
      </c>
      <c r="E582" s="307">
        <f t="shared" ref="E582:E645" si="87">D582/C582*100</f>
        <v>100</v>
      </c>
      <c r="F582" s="308" t="s">
        <v>44</v>
      </c>
      <c r="G582" s="310">
        <v>213</v>
      </c>
      <c r="H582" s="295" t="b">
        <f t="shared" si="78"/>
        <v>1</v>
      </c>
    </row>
    <row r="583" s="295" customFormat="1" ht="20" customHeight="1" spans="1:8">
      <c r="A583" s="311" t="s">
        <v>45</v>
      </c>
      <c r="B583" s="306"/>
      <c r="C583" s="306">
        <v>3</v>
      </c>
      <c r="D583" s="306">
        <v>3</v>
      </c>
      <c r="E583" s="307">
        <f t="shared" si="87"/>
        <v>100</v>
      </c>
      <c r="F583" s="308" t="s">
        <v>45</v>
      </c>
      <c r="G583" s="310"/>
      <c r="H583" s="295" t="b">
        <f t="shared" si="78"/>
        <v>1</v>
      </c>
    </row>
    <row r="584" s="295" customFormat="1" ht="20" customHeight="1" spans="1:8">
      <c r="A584" s="311" t="s">
        <v>46</v>
      </c>
      <c r="B584" s="306"/>
      <c r="C584" s="306">
        <v>5</v>
      </c>
      <c r="D584" s="306">
        <v>5</v>
      </c>
      <c r="E584" s="307">
        <f t="shared" si="87"/>
        <v>100</v>
      </c>
      <c r="F584" s="308" t="s">
        <v>46</v>
      </c>
      <c r="G584" s="310"/>
      <c r="H584" s="295" t="b">
        <f t="shared" si="78"/>
        <v>1</v>
      </c>
    </row>
    <row r="585" s="295" customFormat="1" ht="20" customHeight="1" spans="1:8">
      <c r="A585" s="311" t="s">
        <v>459</v>
      </c>
      <c r="B585" s="306"/>
      <c r="C585" s="306">
        <v>0</v>
      </c>
      <c r="D585" s="306">
        <v>0</v>
      </c>
      <c r="E585" s="307"/>
      <c r="F585" s="308" t="s">
        <v>459</v>
      </c>
      <c r="G585" s="310"/>
      <c r="H585" s="295" t="b">
        <f t="shared" si="78"/>
        <v>1</v>
      </c>
    </row>
    <row r="586" s="295" customFormat="1" ht="20" customHeight="1" spans="1:8">
      <c r="A586" s="311" t="s">
        <v>460</v>
      </c>
      <c r="B586" s="306"/>
      <c r="C586" s="306">
        <v>0</v>
      </c>
      <c r="D586" s="306">
        <v>0</v>
      </c>
      <c r="E586" s="307"/>
      <c r="F586" s="308" t="s">
        <v>460</v>
      </c>
      <c r="G586" s="310"/>
      <c r="H586" s="295" t="b">
        <f t="shared" si="78"/>
        <v>1</v>
      </c>
    </row>
    <row r="587" s="295" customFormat="1" ht="20" customHeight="1" spans="1:8">
      <c r="A587" s="311" t="s">
        <v>461</v>
      </c>
      <c r="B587" s="306"/>
      <c r="C587" s="306">
        <v>72</v>
      </c>
      <c r="D587" s="306">
        <v>72</v>
      </c>
      <c r="E587" s="307">
        <f t="shared" si="87"/>
        <v>100</v>
      </c>
      <c r="F587" s="308" t="s">
        <v>461</v>
      </c>
      <c r="G587" s="310"/>
      <c r="H587" s="295" t="b">
        <f t="shared" si="78"/>
        <v>1</v>
      </c>
    </row>
    <row r="588" s="295" customFormat="1" ht="20" customHeight="1" spans="1:8">
      <c r="A588" s="311" t="s">
        <v>462</v>
      </c>
      <c r="B588" s="306">
        <v>59</v>
      </c>
      <c r="C588" s="306">
        <v>212</v>
      </c>
      <c r="D588" s="306">
        <v>212</v>
      </c>
      <c r="E588" s="307">
        <f t="shared" si="87"/>
        <v>100</v>
      </c>
      <c r="F588" s="308" t="s">
        <v>462</v>
      </c>
      <c r="G588" s="310">
        <v>59</v>
      </c>
      <c r="H588" s="295" t="b">
        <f t="shared" si="78"/>
        <v>1</v>
      </c>
    </row>
    <row r="589" s="295" customFormat="1" ht="20" customHeight="1" spans="1:8">
      <c r="A589" s="305" t="s">
        <v>463</v>
      </c>
      <c r="B589" s="306">
        <f>B590</f>
        <v>0</v>
      </c>
      <c r="C589" s="306">
        <f>C590</f>
        <v>0</v>
      </c>
      <c r="D589" s="306">
        <f>D590</f>
        <v>0</v>
      </c>
      <c r="E589" s="307"/>
      <c r="F589" s="308" t="s">
        <v>463</v>
      </c>
      <c r="G589" s="310">
        <f>SUM(G590:G590)</f>
        <v>0</v>
      </c>
      <c r="H589" s="295" t="b">
        <f t="shared" si="78"/>
        <v>1</v>
      </c>
    </row>
    <row r="590" s="295" customFormat="1" ht="20" customHeight="1" spans="1:8">
      <c r="A590" s="311" t="s">
        <v>464</v>
      </c>
      <c r="B590" s="306"/>
      <c r="C590" s="306">
        <v>0</v>
      </c>
      <c r="D590" s="306">
        <v>0</v>
      </c>
      <c r="E590" s="307"/>
      <c r="F590" s="308" t="s">
        <v>464</v>
      </c>
      <c r="G590" s="310"/>
      <c r="H590" s="295" t="b">
        <f t="shared" si="78"/>
        <v>1</v>
      </c>
    </row>
    <row r="591" s="295" customFormat="1" ht="20" customHeight="1" spans="1:8">
      <c r="A591" s="305" t="s">
        <v>465</v>
      </c>
      <c r="B591" s="306">
        <f t="shared" ref="B591:G591" si="88">SUM(B592:B599)</f>
        <v>9368</v>
      </c>
      <c r="C591" s="306">
        <f t="shared" si="88"/>
        <v>11199</v>
      </c>
      <c r="D591" s="306">
        <f t="shared" si="88"/>
        <v>11199</v>
      </c>
      <c r="E591" s="307">
        <f t="shared" si="87"/>
        <v>100</v>
      </c>
      <c r="F591" s="308" t="s">
        <v>465</v>
      </c>
      <c r="G591" s="310">
        <f t="shared" si="88"/>
        <v>9368</v>
      </c>
      <c r="H591" s="295" t="b">
        <f t="shared" ref="H591:H654" si="89">EXACT(A591,F591)</f>
        <v>1</v>
      </c>
    </row>
    <row r="592" s="295" customFormat="1" ht="20" customHeight="1" spans="1:8">
      <c r="A592" s="311" t="s">
        <v>466</v>
      </c>
      <c r="B592" s="306">
        <v>116</v>
      </c>
      <c r="C592" s="306">
        <v>223</v>
      </c>
      <c r="D592" s="306">
        <v>223</v>
      </c>
      <c r="E592" s="307">
        <f t="shared" si="87"/>
        <v>100</v>
      </c>
      <c r="F592" s="308" t="s">
        <v>466</v>
      </c>
      <c r="G592" s="310">
        <v>116</v>
      </c>
      <c r="H592" s="295" t="b">
        <f t="shared" si="89"/>
        <v>1</v>
      </c>
    </row>
    <row r="593" s="295" customFormat="1" ht="20" customHeight="1" spans="1:8">
      <c r="A593" s="311" t="s">
        <v>467</v>
      </c>
      <c r="B593" s="306">
        <v>52</v>
      </c>
      <c r="C593" s="306">
        <v>838</v>
      </c>
      <c r="D593" s="306">
        <v>838</v>
      </c>
      <c r="E593" s="307">
        <f t="shared" si="87"/>
        <v>100</v>
      </c>
      <c r="F593" s="308" t="s">
        <v>467</v>
      </c>
      <c r="G593" s="310">
        <v>52</v>
      </c>
      <c r="H593" s="295" t="b">
        <f t="shared" si="89"/>
        <v>1</v>
      </c>
    </row>
    <row r="594" s="295" customFormat="1" ht="20" customHeight="1" spans="1:8">
      <c r="A594" s="311" t="s">
        <v>468</v>
      </c>
      <c r="B594" s="306"/>
      <c r="C594" s="306">
        <v>0</v>
      </c>
      <c r="D594" s="306">
        <v>0</v>
      </c>
      <c r="E594" s="307"/>
      <c r="F594" s="308" t="s">
        <v>468</v>
      </c>
      <c r="G594" s="310"/>
      <c r="H594" s="295" t="b">
        <f t="shared" si="89"/>
        <v>1</v>
      </c>
    </row>
    <row r="595" s="295" customFormat="1" ht="20" customHeight="1" spans="1:8">
      <c r="A595" s="311" t="s">
        <v>469</v>
      </c>
      <c r="B595" s="306">
        <v>1</v>
      </c>
      <c r="C595" s="306">
        <v>6</v>
      </c>
      <c r="D595" s="306">
        <v>6</v>
      </c>
      <c r="E595" s="307">
        <f t="shared" si="87"/>
        <v>100</v>
      </c>
      <c r="F595" s="308" t="s">
        <v>469</v>
      </c>
      <c r="G595" s="310">
        <v>1</v>
      </c>
      <c r="H595" s="295" t="b">
        <f t="shared" si="89"/>
        <v>1</v>
      </c>
    </row>
    <row r="596" s="295" customFormat="1" ht="20" customHeight="1" spans="1:8">
      <c r="A596" s="311" t="s">
        <v>470</v>
      </c>
      <c r="B596" s="306">
        <v>8847</v>
      </c>
      <c r="C596" s="306">
        <v>9521</v>
      </c>
      <c r="D596" s="306">
        <v>9521</v>
      </c>
      <c r="E596" s="307">
        <f t="shared" si="87"/>
        <v>100</v>
      </c>
      <c r="F596" s="308" t="s">
        <v>470</v>
      </c>
      <c r="G596" s="310">
        <v>8847</v>
      </c>
      <c r="H596" s="295" t="b">
        <f t="shared" si="89"/>
        <v>1</v>
      </c>
    </row>
    <row r="597" s="295" customFormat="1" ht="20" customHeight="1" spans="1:8">
      <c r="A597" s="311" t="s">
        <v>471</v>
      </c>
      <c r="B597" s="306"/>
      <c r="C597" s="306">
        <v>259</v>
      </c>
      <c r="D597" s="306">
        <v>259</v>
      </c>
      <c r="E597" s="307">
        <f t="shared" si="87"/>
        <v>100</v>
      </c>
      <c r="F597" s="308" t="s">
        <v>471</v>
      </c>
      <c r="G597" s="310"/>
      <c r="H597" s="295" t="b">
        <f t="shared" si="89"/>
        <v>1</v>
      </c>
    </row>
    <row r="598" s="295" customFormat="1" ht="20" customHeight="1" spans="1:8">
      <c r="A598" s="311" t="s">
        <v>472</v>
      </c>
      <c r="B598" s="306"/>
      <c r="C598" s="306">
        <v>0</v>
      </c>
      <c r="D598" s="306">
        <v>0</v>
      </c>
      <c r="E598" s="307"/>
      <c r="F598" s="308" t="s">
        <v>472</v>
      </c>
      <c r="G598" s="310"/>
      <c r="H598" s="295" t="b">
        <f t="shared" si="89"/>
        <v>1</v>
      </c>
    </row>
    <row r="599" s="295" customFormat="1" ht="20" customHeight="1" spans="1:8">
      <c r="A599" s="311" t="s">
        <v>473</v>
      </c>
      <c r="B599" s="306">
        <v>352</v>
      </c>
      <c r="C599" s="306">
        <v>352</v>
      </c>
      <c r="D599" s="306">
        <v>352</v>
      </c>
      <c r="E599" s="307">
        <f t="shared" si="87"/>
        <v>100</v>
      </c>
      <c r="F599" s="308" t="s">
        <v>473</v>
      </c>
      <c r="G599" s="310">
        <v>352</v>
      </c>
      <c r="H599" s="295" t="b">
        <f t="shared" si="89"/>
        <v>1</v>
      </c>
    </row>
    <row r="600" s="295" customFormat="1" ht="20" customHeight="1" spans="1:8">
      <c r="A600" s="305" t="s">
        <v>474</v>
      </c>
      <c r="B600" s="306">
        <f t="shared" ref="B600:G600" si="90">SUM(B601:B603)</f>
        <v>0</v>
      </c>
      <c r="C600" s="306">
        <f t="shared" si="90"/>
        <v>0</v>
      </c>
      <c r="D600" s="306">
        <f t="shared" si="90"/>
        <v>0</v>
      </c>
      <c r="E600" s="307"/>
      <c r="F600" s="308" t="s">
        <v>474</v>
      </c>
      <c r="G600" s="310">
        <f t="shared" si="90"/>
        <v>0</v>
      </c>
      <c r="H600" s="295" t="b">
        <f t="shared" si="89"/>
        <v>1</v>
      </c>
    </row>
    <row r="601" s="295" customFormat="1" ht="20" customHeight="1" spans="1:8">
      <c r="A601" s="311" t="s">
        <v>475</v>
      </c>
      <c r="B601" s="306"/>
      <c r="C601" s="306">
        <v>0</v>
      </c>
      <c r="D601" s="306">
        <v>0</v>
      </c>
      <c r="E601" s="307"/>
      <c r="F601" s="308" t="s">
        <v>475</v>
      </c>
      <c r="G601" s="310"/>
      <c r="H601" s="295" t="b">
        <f t="shared" si="89"/>
        <v>1</v>
      </c>
    </row>
    <row r="602" s="295" customFormat="1" ht="20" customHeight="1" spans="1:8">
      <c r="A602" s="311" t="s">
        <v>476</v>
      </c>
      <c r="B602" s="306"/>
      <c r="C602" s="306">
        <v>0</v>
      </c>
      <c r="D602" s="306">
        <v>0</v>
      </c>
      <c r="E602" s="307"/>
      <c r="F602" s="308" t="s">
        <v>476</v>
      </c>
      <c r="G602" s="310"/>
      <c r="H602" s="295" t="b">
        <f t="shared" si="89"/>
        <v>1</v>
      </c>
    </row>
    <row r="603" s="295" customFormat="1" ht="20" customHeight="1" spans="1:8">
      <c r="A603" s="311" t="s">
        <v>477</v>
      </c>
      <c r="B603" s="306"/>
      <c r="C603" s="306">
        <v>0</v>
      </c>
      <c r="D603" s="306">
        <v>0</v>
      </c>
      <c r="E603" s="307"/>
      <c r="F603" s="308" t="s">
        <v>477</v>
      </c>
      <c r="G603" s="310"/>
      <c r="H603" s="295" t="b">
        <f t="shared" si="89"/>
        <v>1</v>
      </c>
    </row>
    <row r="604" s="295" customFormat="1" ht="20" customHeight="1" spans="1:8">
      <c r="A604" s="305" t="s">
        <v>478</v>
      </c>
      <c r="B604" s="306">
        <f t="shared" ref="B604:G604" si="91">SUM(B605:B613)</f>
        <v>3000</v>
      </c>
      <c r="C604" s="306">
        <f t="shared" si="91"/>
        <v>3431</v>
      </c>
      <c r="D604" s="306">
        <f t="shared" si="91"/>
        <v>3431</v>
      </c>
      <c r="E604" s="307">
        <f t="shared" si="87"/>
        <v>100</v>
      </c>
      <c r="F604" s="308" t="s">
        <v>478</v>
      </c>
      <c r="G604" s="310">
        <f t="shared" si="91"/>
        <v>3000</v>
      </c>
      <c r="H604" s="295" t="b">
        <f t="shared" si="89"/>
        <v>1</v>
      </c>
    </row>
    <row r="605" s="295" customFormat="1" ht="20" customHeight="1" spans="1:8">
      <c r="A605" s="311" t="s">
        <v>479</v>
      </c>
      <c r="B605" s="306"/>
      <c r="C605" s="306">
        <v>0</v>
      </c>
      <c r="D605" s="306">
        <v>0</v>
      </c>
      <c r="E605" s="307"/>
      <c r="F605" s="308" t="s">
        <v>479</v>
      </c>
      <c r="G605" s="310"/>
      <c r="H605" s="295" t="b">
        <f t="shared" si="89"/>
        <v>1</v>
      </c>
    </row>
    <row r="606" s="295" customFormat="1" ht="20" customHeight="1" spans="1:8">
      <c r="A606" s="311" t="s">
        <v>480</v>
      </c>
      <c r="B606" s="306"/>
      <c r="C606" s="306">
        <v>0</v>
      </c>
      <c r="D606" s="306">
        <v>0</v>
      </c>
      <c r="E606" s="307"/>
      <c r="F606" s="308" t="s">
        <v>480</v>
      </c>
      <c r="G606" s="310"/>
      <c r="H606" s="295" t="b">
        <f t="shared" si="89"/>
        <v>1</v>
      </c>
    </row>
    <row r="607" s="295" customFormat="1" ht="20" customHeight="1" spans="1:8">
      <c r="A607" s="311" t="s">
        <v>481</v>
      </c>
      <c r="B607" s="306"/>
      <c r="C607" s="306">
        <v>0</v>
      </c>
      <c r="D607" s="306">
        <v>0</v>
      </c>
      <c r="E607" s="307"/>
      <c r="F607" s="308" t="s">
        <v>481</v>
      </c>
      <c r="G607" s="310"/>
      <c r="H607" s="295" t="b">
        <f t="shared" si="89"/>
        <v>1</v>
      </c>
    </row>
    <row r="608" s="295" customFormat="1" ht="20" customHeight="1" spans="1:8">
      <c r="A608" s="311" t="s">
        <v>482</v>
      </c>
      <c r="B608" s="306"/>
      <c r="C608" s="306">
        <v>0</v>
      </c>
      <c r="D608" s="306">
        <v>0</v>
      </c>
      <c r="E608" s="307"/>
      <c r="F608" s="308" t="s">
        <v>482</v>
      </c>
      <c r="G608" s="310"/>
      <c r="H608" s="295" t="b">
        <f t="shared" si="89"/>
        <v>1</v>
      </c>
    </row>
    <row r="609" s="295" customFormat="1" ht="20" customHeight="1" spans="1:8">
      <c r="A609" s="311" t="s">
        <v>483</v>
      </c>
      <c r="B609" s="306"/>
      <c r="C609" s="306">
        <v>0</v>
      </c>
      <c r="D609" s="306">
        <v>0</v>
      </c>
      <c r="E609" s="307"/>
      <c r="F609" s="308" t="s">
        <v>483</v>
      </c>
      <c r="G609" s="310"/>
      <c r="H609" s="295" t="b">
        <f t="shared" si="89"/>
        <v>1</v>
      </c>
    </row>
    <row r="610" s="295" customFormat="1" ht="20" customHeight="1" spans="1:8">
      <c r="A610" s="311" t="s">
        <v>484</v>
      </c>
      <c r="B610" s="306"/>
      <c r="C610" s="306">
        <v>0</v>
      </c>
      <c r="D610" s="306">
        <v>0</v>
      </c>
      <c r="E610" s="307"/>
      <c r="F610" s="308" t="s">
        <v>484</v>
      </c>
      <c r="G610" s="310"/>
      <c r="H610" s="295" t="b">
        <f t="shared" si="89"/>
        <v>1</v>
      </c>
    </row>
    <row r="611" s="295" customFormat="1" ht="20" customHeight="1" spans="1:8">
      <c r="A611" s="311" t="s">
        <v>485</v>
      </c>
      <c r="B611" s="306"/>
      <c r="C611" s="306">
        <v>0</v>
      </c>
      <c r="D611" s="306">
        <v>0</v>
      </c>
      <c r="E611" s="307"/>
      <c r="F611" s="308" t="s">
        <v>485</v>
      </c>
      <c r="G611" s="310"/>
      <c r="H611" s="295" t="b">
        <f t="shared" si="89"/>
        <v>1</v>
      </c>
    </row>
    <row r="612" s="295" customFormat="1" ht="20" customHeight="1" spans="1:8">
      <c r="A612" s="311" t="s">
        <v>486</v>
      </c>
      <c r="B612" s="306"/>
      <c r="C612" s="306">
        <v>0</v>
      </c>
      <c r="D612" s="306">
        <v>0</v>
      </c>
      <c r="E612" s="307"/>
      <c r="F612" s="308" t="s">
        <v>486</v>
      </c>
      <c r="G612" s="310"/>
      <c r="H612" s="295" t="b">
        <f t="shared" si="89"/>
        <v>1</v>
      </c>
    </row>
    <row r="613" s="295" customFormat="1" ht="20" customHeight="1" spans="1:8">
      <c r="A613" s="311" t="s">
        <v>487</v>
      </c>
      <c r="B613" s="306">
        <v>3000</v>
      </c>
      <c r="C613" s="306">
        <v>3431</v>
      </c>
      <c r="D613" s="306">
        <v>3431</v>
      </c>
      <c r="E613" s="307">
        <f t="shared" si="87"/>
        <v>100</v>
      </c>
      <c r="F613" s="308" t="s">
        <v>487</v>
      </c>
      <c r="G613" s="310">
        <v>3000</v>
      </c>
      <c r="H613" s="295" t="b">
        <f t="shared" si="89"/>
        <v>1</v>
      </c>
    </row>
    <row r="614" s="295" customFormat="1" ht="20" customHeight="1" spans="1:8">
      <c r="A614" s="305" t="s">
        <v>488</v>
      </c>
      <c r="B614" s="306">
        <f t="shared" ref="B614:G614" si="92">SUM(B615:B621)</f>
        <v>3570</v>
      </c>
      <c r="C614" s="306">
        <f t="shared" si="92"/>
        <v>4853</v>
      </c>
      <c r="D614" s="306">
        <f t="shared" si="92"/>
        <v>4853</v>
      </c>
      <c r="E614" s="307">
        <f t="shared" si="87"/>
        <v>100</v>
      </c>
      <c r="F614" s="308" t="s">
        <v>488</v>
      </c>
      <c r="G614" s="310">
        <f t="shared" si="92"/>
        <v>3570</v>
      </c>
      <c r="H614" s="295" t="b">
        <f t="shared" si="89"/>
        <v>1</v>
      </c>
    </row>
    <row r="615" s="295" customFormat="1" ht="20" customHeight="1" spans="1:8">
      <c r="A615" s="311" t="s">
        <v>489</v>
      </c>
      <c r="B615" s="306"/>
      <c r="C615" s="306">
        <v>795</v>
      </c>
      <c r="D615" s="306">
        <v>795</v>
      </c>
      <c r="E615" s="307">
        <f t="shared" si="87"/>
        <v>100</v>
      </c>
      <c r="F615" s="308" t="s">
        <v>489</v>
      </c>
      <c r="G615" s="310"/>
      <c r="H615" s="295" t="b">
        <f t="shared" si="89"/>
        <v>1</v>
      </c>
    </row>
    <row r="616" s="295" customFormat="1" ht="20" customHeight="1" spans="1:8">
      <c r="A616" s="311" t="s">
        <v>490</v>
      </c>
      <c r="B616" s="306"/>
      <c r="C616" s="306">
        <v>5</v>
      </c>
      <c r="D616" s="306">
        <v>5</v>
      </c>
      <c r="E616" s="307">
        <f t="shared" si="87"/>
        <v>100</v>
      </c>
      <c r="F616" s="308" t="s">
        <v>490</v>
      </c>
      <c r="G616" s="310"/>
      <c r="H616" s="295" t="b">
        <f t="shared" si="89"/>
        <v>1</v>
      </c>
    </row>
    <row r="617" s="295" customFormat="1" ht="20" customHeight="1" spans="1:8">
      <c r="A617" s="311" t="s">
        <v>491</v>
      </c>
      <c r="B617" s="306"/>
      <c r="C617" s="306">
        <v>0</v>
      </c>
      <c r="D617" s="306">
        <v>0</v>
      </c>
      <c r="E617" s="307"/>
      <c r="F617" s="308" t="s">
        <v>491</v>
      </c>
      <c r="G617" s="310"/>
      <c r="H617" s="295" t="b">
        <f t="shared" si="89"/>
        <v>1</v>
      </c>
    </row>
    <row r="618" s="295" customFormat="1" ht="20" customHeight="1" spans="1:8">
      <c r="A618" s="311" t="s">
        <v>492</v>
      </c>
      <c r="B618" s="306">
        <v>70</v>
      </c>
      <c r="C618" s="306">
        <v>132</v>
      </c>
      <c r="D618" s="306">
        <v>132</v>
      </c>
      <c r="E618" s="307">
        <f t="shared" si="87"/>
        <v>100</v>
      </c>
      <c r="F618" s="308" t="s">
        <v>492</v>
      </c>
      <c r="G618" s="310">
        <v>70</v>
      </c>
      <c r="H618" s="295" t="b">
        <f t="shared" si="89"/>
        <v>1</v>
      </c>
    </row>
    <row r="619" s="295" customFormat="1" ht="20" customHeight="1" spans="1:8">
      <c r="A619" s="311" t="s">
        <v>493</v>
      </c>
      <c r="B619" s="306"/>
      <c r="C619" s="306">
        <v>86</v>
      </c>
      <c r="D619" s="306">
        <v>86</v>
      </c>
      <c r="E619" s="307">
        <f t="shared" si="87"/>
        <v>100</v>
      </c>
      <c r="F619" s="308" t="s">
        <v>493</v>
      </c>
      <c r="G619" s="310"/>
      <c r="H619" s="295" t="b">
        <f t="shared" si="89"/>
        <v>1</v>
      </c>
    </row>
    <row r="620" s="295" customFormat="1" ht="20" customHeight="1" spans="1:8">
      <c r="A620" s="311" t="s">
        <v>494</v>
      </c>
      <c r="B620" s="306"/>
      <c r="C620" s="306">
        <v>0</v>
      </c>
      <c r="D620" s="306">
        <v>0</v>
      </c>
      <c r="E620" s="307"/>
      <c r="F620" s="308" t="s">
        <v>494</v>
      </c>
      <c r="G620" s="310"/>
      <c r="H620" s="295" t="b">
        <f t="shared" si="89"/>
        <v>1</v>
      </c>
    </row>
    <row r="621" s="295" customFormat="1" ht="20" customHeight="1" spans="1:8">
      <c r="A621" s="311" t="s">
        <v>495</v>
      </c>
      <c r="B621" s="306">
        <v>3500</v>
      </c>
      <c r="C621" s="306">
        <v>3835</v>
      </c>
      <c r="D621" s="306">
        <v>3835</v>
      </c>
      <c r="E621" s="307">
        <f t="shared" si="87"/>
        <v>100</v>
      </c>
      <c r="F621" s="308" t="s">
        <v>495</v>
      </c>
      <c r="G621" s="310">
        <v>3500</v>
      </c>
      <c r="H621" s="295" t="b">
        <f t="shared" si="89"/>
        <v>1</v>
      </c>
    </row>
    <row r="622" s="295" customFormat="1" ht="20" customHeight="1" spans="1:8">
      <c r="A622" s="305" t="s">
        <v>496</v>
      </c>
      <c r="B622" s="306">
        <f t="shared" ref="B622:G622" si="93">SUM(B623:B628)</f>
        <v>13</v>
      </c>
      <c r="C622" s="306">
        <f t="shared" si="93"/>
        <v>556</v>
      </c>
      <c r="D622" s="306">
        <f t="shared" si="93"/>
        <v>556</v>
      </c>
      <c r="E622" s="307">
        <f t="shared" si="87"/>
        <v>100</v>
      </c>
      <c r="F622" s="308" t="s">
        <v>496</v>
      </c>
      <c r="G622" s="310">
        <f t="shared" si="93"/>
        <v>13</v>
      </c>
      <c r="H622" s="295" t="b">
        <f t="shared" si="89"/>
        <v>1</v>
      </c>
    </row>
    <row r="623" s="295" customFormat="1" ht="20" customHeight="1" spans="1:8">
      <c r="A623" s="311" t="s">
        <v>497</v>
      </c>
      <c r="B623" s="306"/>
      <c r="C623" s="306">
        <v>152</v>
      </c>
      <c r="D623" s="306">
        <v>152</v>
      </c>
      <c r="E623" s="307">
        <f t="shared" si="87"/>
        <v>100</v>
      </c>
      <c r="F623" s="308" t="s">
        <v>497</v>
      </c>
      <c r="G623" s="310"/>
      <c r="H623" s="295" t="b">
        <f t="shared" si="89"/>
        <v>1</v>
      </c>
    </row>
    <row r="624" s="295" customFormat="1" ht="20" customHeight="1" spans="1:8">
      <c r="A624" s="311" t="s">
        <v>498</v>
      </c>
      <c r="B624" s="306"/>
      <c r="C624" s="306">
        <v>68</v>
      </c>
      <c r="D624" s="306">
        <v>68</v>
      </c>
      <c r="E624" s="307">
        <f t="shared" si="87"/>
        <v>100</v>
      </c>
      <c r="F624" s="308" t="s">
        <v>498</v>
      </c>
      <c r="G624" s="310"/>
      <c r="H624" s="295" t="b">
        <f t="shared" si="89"/>
        <v>1</v>
      </c>
    </row>
    <row r="625" s="295" customFormat="1" ht="20" customHeight="1" spans="1:8">
      <c r="A625" s="311" t="s">
        <v>499</v>
      </c>
      <c r="B625" s="306">
        <v>13</v>
      </c>
      <c r="C625" s="306">
        <v>56</v>
      </c>
      <c r="D625" s="306">
        <v>56</v>
      </c>
      <c r="E625" s="307">
        <f t="shared" si="87"/>
        <v>100</v>
      </c>
      <c r="F625" s="308" t="s">
        <v>499</v>
      </c>
      <c r="G625" s="310">
        <v>13</v>
      </c>
      <c r="H625" s="295" t="b">
        <f t="shared" si="89"/>
        <v>1</v>
      </c>
    </row>
    <row r="626" s="295" customFormat="1" ht="20" customHeight="1" spans="1:8">
      <c r="A626" s="311" t="s">
        <v>500</v>
      </c>
      <c r="B626" s="306"/>
      <c r="C626" s="306">
        <v>4</v>
      </c>
      <c r="D626" s="306">
        <v>4</v>
      </c>
      <c r="E626" s="307">
        <f t="shared" si="87"/>
        <v>100</v>
      </c>
      <c r="F626" s="308" t="s">
        <v>500</v>
      </c>
      <c r="G626" s="310"/>
      <c r="H626" s="295" t="b">
        <f t="shared" si="89"/>
        <v>1</v>
      </c>
    </row>
    <row r="627" s="295" customFormat="1" ht="20" customHeight="1" spans="1:8">
      <c r="A627" s="311" t="s">
        <v>501</v>
      </c>
      <c r="B627" s="306"/>
      <c r="C627" s="306">
        <v>168</v>
      </c>
      <c r="D627" s="306">
        <v>168</v>
      </c>
      <c r="E627" s="307">
        <f t="shared" si="87"/>
        <v>100</v>
      </c>
      <c r="F627" s="308" t="s">
        <v>501</v>
      </c>
      <c r="G627" s="310"/>
      <c r="H627" s="295" t="b">
        <f t="shared" si="89"/>
        <v>1</v>
      </c>
    </row>
    <row r="628" s="295" customFormat="1" ht="20" customHeight="1" spans="1:8">
      <c r="A628" s="311" t="s">
        <v>502</v>
      </c>
      <c r="B628" s="306"/>
      <c r="C628" s="306">
        <v>108</v>
      </c>
      <c r="D628" s="306">
        <v>108</v>
      </c>
      <c r="E628" s="307">
        <f t="shared" si="87"/>
        <v>100</v>
      </c>
      <c r="F628" s="308" t="s">
        <v>502</v>
      </c>
      <c r="G628" s="310"/>
      <c r="H628" s="295" t="b">
        <f t="shared" si="89"/>
        <v>1</v>
      </c>
    </row>
    <row r="629" s="295" customFormat="1" ht="20" customHeight="1" spans="1:8">
      <c r="A629" s="305" t="s">
        <v>503</v>
      </c>
      <c r="B629" s="306">
        <f t="shared" ref="B629:G629" si="94">SUM(B630:B635)</f>
        <v>786</v>
      </c>
      <c r="C629" s="306">
        <f t="shared" si="94"/>
        <v>655</v>
      </c>
      <c r="D629" s="306">
        <f t="shared" si="94"/>
        <v>655</v>
      </c>
      <c r="E629" s="307">
        <f t="shared" si="87"/>
        <v>100</v>
      </c>
      <c r="F629" s="308" t="s">
        <v>503</v>
      </c>
      <c r="G629" s="310">
        <f t="shared" si="94"/>
        <v>786</v>
      </c>
      <c r="H629" s="295" t="b">
        <f t="shared" si="89"/>
        <v>1</v>
      </c>
    </row>
    <row r="630" s="295" customFormat="1" ht="20" customHeight="1" spans="1:8">
      <c r="A630" s="311" t="s">
        <v>504</v>
      </c>
      <c r="B630" s="306">
        <v>100</v>
      </c>
      <c r="C630" s="306">
        <v>33</v>
      </c>
      <c r="D630" s="306">
        <v>33</v>
      </c>
      <c r="E630" s="307">
        <f t="shared" si="87"/>
        <v>100</v>
      </c>
      <c r="F630" s="308" t="s">
        <v>504</v>
      </c>
      <c r="G630" s="310">
        <v>100</v>
      </c>
      <c r="H630" s="295" t="b">
        <f t="shared" si="89"/>
        <v>1</v>
      </c>
    </row>
    <row r="631" s="295" customFormat="1" ht="20" customHeight="1" spans="1:8">
      <c r="A631" s="311" t="s">
        <v>505</v>
      </c>
      <c r="B631" s="306">
        <v>600</v>
      </c>
      <c r="C631" s="306">
        <v>528</v>
      </c>
      <c r="D631" s="306">
        <v>528</v>
      </c>
      <c r="E631" s="307">
        <f t="shared" si="87"/>
        <v>100</v>
      </c>
      <c r="F631" s="308" t="s">
        <v>505</v>
      </c>
      <c r="G631" s="310">
        <v>600</v>
      </c>
      <c r="H631" s="295" t="b">
        <f t="shared" si="89"/>
        <v>1</v>
      </c>
    </row>
    <row r="632" s="295" customFormat="1" ht="20" customHeight="1" spans="1:8">
      <c r="A632" s="311" t="s">
        <v>506</v>
      </c>
      <c r="B632" s="306"/>
      <c r="C632" s="306">
        <v>0</v>
      </c>
      <c r="D632" s="306">
        <v>0</v>
      </c>
      <c r="E632" s="307"/>
      <c r="F632" s="308" t="s">
        <v>506</v>
      </c>
      <c r="G632" s="310"/>
      <c r="H632" s="295" t="b">
        <f t="shared" si="89"/>
        <v>1</v>
      </c>
    </row>
    <row r="633" s="295" customFormat="1" ht="20" customHeight="1" spans="1:8">
      <c r="A633" s="311" t="s">
        <v>507</v>
      </c>
      <c r="B633" s="306">
        <v>27</v>
      </c>
      <c r="C633" s="306">
        <v>34</v>
      </c>
      <c r="D633" s="306">
        <v>34</v>
      </c>
      <c r="E633" s="307">
        <f t="shared" si="87"/>
        <v>100</v>
      </c>
      <c r="F633" s="308" t="s">
        <v>507</v>
      </c>
      <c r="G633" s="310">
        <v>27</v>
      </c>
      <c r="H633" s="295" t="b">
        <f t="shared" si="89"/>
        <v>1</v>
      </c>
    </row>
    <row r="634" s="295" customFormat="1" ht="20" customHeight="1" spans="1:8">
      <c r="A634" s="311" t="s">
        <v>508</v>
      </c>
      <c r="B634" s="306">
        <v>59</v>
      </c>
      <c r="C634" s="306">
        <v>60</v>
      </c>
      <c r="D634" s="306">
        <v>60</v>
      </c>
      <c r="E634" s="307">
        <f t="shared" si="87"/>
        <v>100</v>
      </c>
      <c r="F634" s="308" t="s">
        <v>508</v>
      </c>
      <c r="G634" s="310">
        <v>59</v>
      </c>
      <c r="H634" s="295" t="b">
        <f t="shared" si="89"/>
        <v>1</v>
      </c>
    </row>
    <row r="635" s="295" customFormat="1" ht="20" customHeight="1" spans="1:8">
      <c r="A635" s="311" t="s">
        <v>509</v>
      </c>
      <c r="B635" s="306"/>
      <c r="C635" s="306">
        <v>0</v>
      </c>
      <c r="D635" s="306">
        <v>0</v>
      </c>
      <c r="E635" s="307"/>
      <c r="F635" s="308" t="s">
        <v>509</v>
      </c>
      <c r="G635" s="310"/>
      <c r="H635" s="295" t="b">
        <f t="shared" si="89"/>
        <v>1</v>
      </c>
    </row>
    <row r="636" s="295" customFormat="1" ht="20" customHeight="1" spans="1:8">
      <c r="A636" s="305" t="s">
        <v>510</v>
      </c>
      <c r="B636" s="306">
        <f t="shared" ref="B636:G636" si="95">SUM(B637:B644)</f>
        <v>693</v>
      </c>
      <c r="C636" s="306">
        <f t="shared" si="95"/>
        <v>1036</v>
      </c>
      <c r="D636" s="306">
        <f t="shared" si="95"/>
        <v>1036</v>
      </c>
      <c r="E636" s="307">
        <f t="shared" si="87"/>
        <v>100</v>
      </c>
      <c r="F636" s="308" t="s">
        <v>510</v>
      </c>
      <c r="G636" s="310">
        <f t="shared" si="95"/>
        <v>693</v>
      </c>
      <c r="H636" s="295" t="b">
        <f t="shared" si="89"/>
        <v>1</v>
      </c>
    </row>
    <row r="637" s="295" customFormat="1" ht="20" customHeight="1" spans="1:8">
      <c r="A637" s="311" t="s">
        <v>44</v>
      </c>
      <c r="B637" s="306">
        <v>93</v>
      </c>
      <c r="C637" s="306">
        <v>80</v>
      </c>
      <c r="D637" s="306">
        <v>80</v>
      </c>
      <c r="E637" s="307">
        <f t="shared" si="87"/>
        <v>100</v>
      </c>
      <c r="F637" s="308" t="s">
        <v>44</v>
      </c>
      <c r="G637" s="310">
        <v>93</v>
      </c>
      <c r="H637" s="295" t="b">
        <f t="shared" si="89"/>
        <v>1</v>
      </c>
    </row>
    <row r="638" s="295" customFormat="1" ht="20" customHeight="1" spans="1:8">
      <c r="A638" s="311" t="s">
        <v>45</v>
      </c>
      <c r="B638" s="306"/>
      <c r="C638" s="306">
        <v>0</v>
      </c>
      <c r="D638" s="306">
        <v>0</v>
      </c>
      <c r="E638" s="307"/>
      <c r="F638" s="308" t="s">
        <v>45</v>
      </c>
      <c r="G638" s="310"/>
      <c r="H638" s="295" t="b">
        <f t="shared" si="89"/>
        <v>1</v>
      </c>
    </row>
    <row r="639" s="295" customFormat="1" ht="20" customHeight="1" spans="1:8">
      <c r="A639" s="311" t="s">
        <v>46</v>
      </c>
      <c r="B639" s="306"/>
      <c r="C639" s="306">
        <v>0</v>
      </c>
      <c r="D639" s="306">
        <v>0</v>
      </c>
      <c r="E639" s="307"/>
      <c r="F639" s="308" t="s">
        <v>46</v>
      </c>
      <c r="G639" s="310"/>
      <c r="H639" s="295" t="b">
        <f t="shared" si="89"/>
        <v>1</v>
      </c>
    </row>
    <row r="640" s="295" customFormat="1" ht="20" customHeight="1" spans="1:8">
      <c r="A640" s="311" t="s">
        <v>511</v>
      </c>
      <c r="B640" s="306"/>
      <c r="C640" s="306">
        <v>26</v>
      </c>
      <c r="D640" s="306">
        <v>26</v>
      </c>
      <c r="E640" s="307">
        <f t="shared" si="87"/>
        <v>100</v>
      </c>
      <c r="F640" s="308" t="s">
        <v>511</v>
      </c>
      <c r="G640" s="310"/>
      <c r="H640" s="295" t="b">
        <f t="shared" si="89"/>
        <v>1</v>
      </c>
    </row>
    <row r="641" s="295" customFormat="1" ht="20" customHeight="1" spans="1:8">
      <c r="A641" s="311" t="s">
        <v>512</v>
      </c>
      <c r="B641" s="306"/>
      <c r="C641" s="306">
        <v>87</v>
      </c>
      <c r="D641" s="306">
        <v>87</v>
      </c>
      <c r="E641" s="307">
        <f t="shared" si="87"/>
        <v>100</v>
      </c>
      <c r="F641" s="308" t="s">
        <v>512</v>
      </c>
      <c r="G641" s="310"/>
      <c r="H641" s="295" t="b">
        <f t="shared" si="89"/>
        <v>1</v>
      </c>
    </row>
    <row r="642" s="295" customFormat="1" ht="20" customHeight="1" spans="1:8">
      <c r="A642" s="311" t="s">
        <v>513</v>
      </c>
      <c r="B642" s="306"/>
      <c r="C642" s="306">
        <v>0</v>
      </c>
      <c r="D642" s="306">
        <v>0</v>
      </c>
      <c r="E642" s="307"/>
      <c r="F642" s="308" t="s">
        <v>513</v>
      </c>
      <c r="G642" s="310"/>
      <c r="H642" s="295" t="b">
        <f t="shared" si="89"/>
        <v>1</v>
      </c>
    </row>
    <row r="643" s="295" customFormat="1" ht="20" customHeight="1" spans="1:8">
      <c r="A643" s="311" t="s">
        <v>514</v>
      </c>
      <c r="B643" s="306">
        <v>600</v>
      </c>
      <c r="C643" s="306">
        <v>632</v>
      </c>
      <c r="D643" s="306">
        <v>632</v>
      </c>
      <c r="E643" s="307">
        <f t="shared" si="87"/>
        <v>100</v>
      </c>
      <c r="F643" s="308" t="s">
        <v>514</v>
      </c>
      <c r="G643" s="310">
        <v>600</v>
      </c>
      <c r="H643" s="295" t="b">
        <f t="shared" si="89"/>
        <v>1</v>
      </c>
    </row>
    <row r="644" s="295" customFormat="1" ht="20" customHeight="1" spans="1:8">
      <c r="A644" s="311" t="s">
        <v>515</v>
      </c>
      <c r="B644" s="306"/>
      <c r="C644" s="306">
        <v>211</v>
      </c>
      <c r="D644" s="306">
        <v>211</v>
      </c>
      <c r="E644" s="307">
        <f t="shared" si="87"/>
        <v>100</v>
      </c>
      <c r="F644" s="308" t="s">
        <v>515</v>
      </c>
      <c r="G644" s="310"/>
      <c r="H644" s="295" t="b">
        <f t="shared" si="89"/>
        <v>1</v>
      </c>
    </row>
    <row r="645" s="295" customFormat="1" ht="20" customHeight="1" spans="1:8">
      <c r="A645" s="305" t="s">
        <v>516</v>
      </c>
      <c r="B645" s="306">
        <f t="shared" ref="B645:G645" si="96">SUM(B646:B649)</f>
        <v>72</v>
      </c>
      <c r="C645" s="306">
        <f t="shared" si="96"/>
        <v>79</v>
      </c>
      <c r="D645" s="306">
        <f t="shared" si="96"/>
        <v>79</v>
      </c>
      <c r="E645" s="307">
        <f t="shared" si="87"/>
        <v>100</v>
      </c>
      <c r="F645" s="308" t="s">
        <v>516</v>
      </c>
      <c r="G645" s="310">
        <f t="shared" si="96"/>
        <v>72</v>
      </c>
      <c r="H645" s="295" t="b">
        <f t="shared" si="89"/>
        <v>1</v>
      </c>
    </row>
    <row r="646" s="295" customFormat="1" ht="20" customHeight="1" spans="1:8">
      <c r="A646" s="311" t="s">
        <v>44</v>
      </c>
      <c r="B646" s="306">
        <v>72</v>
      </c>
      <c r="C646" s="306">
        <v>72</v>
      </c>
      <c r="D646" s="306">
        <v>72</v>
      </c>
      <c r="E646" s="307">
        <f t="shared" ref="E646:E709" si="97">D646/C646*100</f>
        <v>100</v>
      </c>
      <c r="F646" s="308" t="s">
        <v>44</v>
      </c>
      <c r="G646" s="310">
        <v>72</v>
      </c>
      <c r="H646" s="295" t="b">
        <f t="shared" si="89"/>
        <v>1</v>
      </c>
    </row>
    <row r="647" s="295" customFormat="1" ht="20" customHeight="1" spans="1:8">
      <c r="A647" s="311" t="s">
        <v>45</v>
      </c>
      <c r="B647" s="306"/>
      <c r="C647" s="306">
        <v>0</v>
      </c>
      <c r="D647" s="306">
        <v>0</v>
      </c>
      <c r="E647" s="307"/>
      <c r="F647" s="308" t="s">
        <v>45</v>
      </c>
      <c r="G647" s="310"/>
      <c r="H647" s="295" t="b">
        <f t="shared" si="89"/>
        <v>1</v>
      </c>
    </row>
    <row r="648" s="295" customFormat="1" ht="20" customHeight="1" spans="1:8">
      <c r="A648" s="311" t="s">
        <v>46</v>
      </c>
      <c r="B648" s="306"/>
      <c r="C648" s="306">
        <v>0</v>
      </c>
      <c r="D648" s="306">
        <v>0</v>
      </c>
      <c r="E648" s="307"/>
      <c r="F648" s="308" t="s">
        <v>46</v>
      </c>
      <c r="G648" s="310"/>
      <c r="H648" s="295" t="b">
        <f t="shared" si="89"/>
        <v>1</v>
      </c>
    </row>
    <row r="649" s="295" customFormat="1" ht="20" customHeight="1" spans="1:8">
      <c r="A649" s="311" t="s">
        <v>517</v>
      </c>
      <c r="B649" s="306"/>
      <c r="C649" s="306">
        <v>7</v>
      </c>
      <c r="D649" s="306">
        <v>7</v>
      </c>
      <c r="E649" s="307">
        <f t="shared" si="97"/>
        <v>100</v>
      </c>
      <c r="F649" s="308" t="s">
        <v>517</v>
      </c>
      <c r="G649" s="310"/>
      <c r="H649" s="295" t="b">
        <f t="shared" si="89"/>
        <v>1</v>
      </c>
    </row>
    <row r="650" s="295" customFormat="1" ht="20" customHeight="1" spans="1:8">
      <c r="A650" s="305" t="s">
        <v>518</v>
      </c>
      <c r="B650" s="306">
        <f t="shared" ref="B650:G650" si="98">SUM(B651:B652)</f>
        <v>9000</v>
      </c>
      <c r="C650" s="306">
        <f t="shared" si="98"/>
        <v>10403</v>
      </c>
      <c r="D650" s="306">
        <f t="shared" si="98"/>
        <v>10403</v>
      </c>
      <c r="E650" s="307">
        <f t="shared" si="97"/>
        <v>100</v>
      </c>
      <c r="F650" s="308" t="s">
        <v>518</v>
      </c>
      <c r="G650" s="310">
        <f t="shared" si="98"/>
        <v>9000</v>
      </c>
      <c r="H650" s="295" t="b">
        <f t="shared" si="89"/>
        <v>1</v>
      </c>
    </row>
    <row r="651" s="295" customFormat="1" ht="20" customHeight="1" spans="1:8">
      <c r="A651" s="311" t="s">
        <v>519</v>
      </c>
      <c r="B651" s="306">
        <v>1350</v>
      </c>
      <c r="C651" s="306">
        <v>1324</v>
      </c>
      <c r="D651" s="306">
        <v>1324</v>
      </c>
      <c r="E651" s="307">
        <f t="shared" si="97"/>
        <v>100</v>
      </c>
      <c r="F651" s="308" t="s">
        <v>519</v>
      </c>
      <c r="G651" s="310">
        <v>1350</v>
      </c>
      <c r="H651" s="295" t="b">
        <f t="shared" si="89"/>
        <v>1</v>
      </c>
    </row>
    <row r="652" s="295" customFormat="1" ht="20" customHeight="1" spans="1:8">
      <c r="A652" s="311" t="s">
        <v>520</v>
      </c>
      <c r="B652" s="306">
        <v>7650</v>
      </c>
      <c r="C652" s="306">
        <v>9079</v>
      </c>
      <c r="D652" s="306">
        <v>9079</v>
      </c>
      <c r="E652" s="307">
        <f t="shared" si="97"/>
        <v>100</v>
      </c>
      <c r="F652" s="308" t="s">
        <v>520</v>
      </c>
      <c r="G652" s="310">
        <v>7650</v>
      </c>
      <c r="H652" s="295" t="b">
        <f t="shared" si="89"/>
        <v>1</v>
      </c>
    </row>
    <row r="653" s="295" customFormat="1" ht="20" customHeight="1" spans="1:8">
      <c r="A653" s="305" t="s">
        <v>521</v>
      </c>
      <c r="B653" s="306">
        <f t="shared" ref="B653:G653" si="99">SUM(B654:B655)</f>
        <v>25</v>
      </c>
      <c r="C653" s="306">
        <f t="shared" si="99"/>
        <v>118</v>
      </c>
      <c r="D653" s="306">
        <f t="shared" si="99"/>
        <v>118</v>
      </c>
      <c r="E653" s="307">
        <f t="shared" si="97"/>
        <v>100</v>
      </c>
      <c r="F653" s="308" t="s">
        <v>521</v>
      </c>
      <c r="G653" s="310">
        <f t="shared" si="99"/>
        <v>25</v>
      </c>
      <c r="H653" s="295" t="b">
        <f t="shared" si="89"/>
        <v>1</v>
      </c>
    </row>
    <row r="654" s="295" customFormat="1" ht="20" customHeight="1" spans="1:8">
      <c r="A654" s="311" t="s">
        <v>522</v>
      </c>
      <c r="B654" s="306"/>
      <c r="C654" s="306">
        <v>20</v>
      </c>
      <c r="D654" s="306">
        <v>20</v>
      </c>
      <c r="E654" s="307">
        <f t="shared" si="97"/>
        <v>100</v>
      </c>
      <c r="F654" s="308" t="s">
        <v>522</v>
      </c>
      <c r="G654" s="310"/>
      <c r="H654" s="295" t="b">
        <f t="shared" si="89"/>
        <v>1</v>
      </c>
    </row>
    <row r="655" s="295" customFormat="1" ht="20" customHeight="1" spans="1:8">
      <c r="A655" s="311" t="s">
        <v>523</v>
      </c>
      <c r="B655" s="306">
        <v>25</v>
      </c>
      <c r="C655" s="306">
        <v>98</v>
      </c>
      <c r="D655" s="306">
        <v>98</v>
      </c>
      <c r="E655" s="307">
        <f t="shared" si="97"/>
        <v>100</v>
      </c>
      <c r="F655" s="308" t="s">
        <v>523</v>
      </c>
      <c r="G655" s="310">
        <v>25</v>
      </c>
      <c r="H655" s="295" t="b">
        <f t="shared" ref="H655:H718" si="100">EXACT(A655,F655)</f>
        <v>1</v>
      </c>
    </row>
    <row r="656" s="295" customFormat="1" ht="20" customHeight="1" spans="1:8">
      <c r="A656" s="305" t="s">
        <v>524</v>
      </c>
      <c r="B656" s="306">
        <f t="shared" ref="B656:G656" si="101">SUM(B657:B658)</f>
        <v>0</v>
      </c>
      <c r="C656" s="306">
        <f t="shared" si="101"/>
        <v>1128</v>
      </c>
      <c r="D656" s="306">
        <f t="shared" si="101"/>
        <v>1128</v>
      </c>
      <c r="E656" s="307">
        <f t="shared" si="97"/>
        <v>100</v>
      </c>
      <c r="F656" s="308" t="s">
        <v>524</v>
      </c>
      <c r="G656" s="310">
        <f t="shared" si="101"/>
        <v>0</v>
      </c>
      <c r="H656" s="295" t="b">
        <f t="shared" si="100"/>
        <v>1</v>
      </c>
    </row>
    <row r="657" s="295" customFormat="1" ht="20" customHeight="1" spans="1:8">
      <c r="A657" s="311" t="s">
        <v>525</v>
      </c>
      <c r="B657" s="306"/>
      <c r="C657" s="306">
        <v>200</v>
      </c>
      <c r="D657" s="306">
        <v>200</v>
      </c>
      <c r="E657" s="307">
        <f t="shared" si="97"/>
        <v>100</v>
      </c>
      <c r="F657" s="308" t="s">
        <v>525</v>
      </c>
      <c r="G657" s="310"/>
      <c r="H657" s="295" t="b">
        <f t="shared" si="100"/>
        <v>1</v>
      </c>
    </row>
    <row r="658" s="295" customFormat="1" ht="20" customHeight="1" spans="1:8">
      <c r="A658" s="311" t="s">
        <v>526</v>
      </c>
      <c r="B658" s="306"/>
      <c r="C658" s="306">
        <v>928</v>
      </c>
      <c r="D658" s="306">
        <v>928</v>
      </c>
      <c r="E658" s="307">
        <f t="shared" si="97"/>
        <v>100</v>
      </c>
      <c r="F658" s="308" t="s">
        <v>526</v>
      </c>
      <c r="G658" s="310"/>
      <c r="H658" s="295" t="b">
        <f t="shared" si="100"/>
        <v>1</v>
      </c>
    </row>
    <row r="659" s="295" customFormat="1" ht="20" customHeight="1" spans="1:8">
      <c r="A659" s="305" t="s">
        <v>527</v>
      </c>
      <c r="B659" s="306">
        <f t="shared" ref="B659:G659" si="102">SUM(B660:B661)</f>
        <v>0</v>
      </c>
      <c r="C659" s="306">
        <f t="shared" si="102"/>
        <v>0</v>
      </c>
      <c r="D659" s="306">
        <f t="shared" si="102"/>
        <v>0</v>
      </c>
      <c r="E659" s="307"/>
      <c r="F659" s="308" t="s">
        <v>527</v>
      </c>
      <c r="G659" s="310">
        <f t="shared" si="102"/>
        <v>0</v>
      </c>
      <c r="H659" s="295" t="b">
        <f t="shared" si="100"/>
        <v>1</v>
      </c>
    </row>
    <row r="660" s="295" customFormat="1" ht="20" customHeight="1" spans="1:8">
      <c r="A660" s="311" t="s">
        <v>528</v>
      </c>
      <c r="B660" s="306"/>
      <c r="C660" s="306">
        <v>0</v>
      </c>
      <c r="D660" s="306">
        <v>0</v>
      </c>
      <c r="E660" s="307"/>
      <c r="F660" s="308" t="s">
        <v>528</v>
      </c>
      <c r="G660" s="310"/>
      <c r="H660" s="295" t="b">
        <f t="shared" si="100"/>
        <v>1</v>
      </c>
    </row>
    <row r="661" s="295" customFormat="1" ht="20" customHeight="1" spans="1:8">
      <c r="A661" s="311" t="s">
        <v>529</v>
      </c>
      <c r="B661" s="306"/>
      <c r="C661" s="306">
        <v>0</v>
      </c>
      <c r="D661" s="306">
        <v>0</v>
      </c>
      <c r="E661" s="307"/>
      <c r="F661" s="308" t="s">
        <v>529</v>
      </c>
      <c r="G661" s="310"/>
      <c r="H661" s="295" t="b">
        <f t="shared" si="100"/>
        <v>1</v>
      </c>
    </row>
    <row r="662" s="295" customFormat="1" ht="20" customHeight="1" spans="1:8">
      <c r="A662" s="305" t="s">
        <v>530</v>
      </c>
      <c r="B662" s="306">
        <f t="shared" ref="B662:G662" si="103">SUM(B663:B664)</f>
        <v>0</v>
      </c>
      <c r="C662" s="306">
        <f t="shared" si="103"/>
        <v>221</v>
      </c>
      <c r="D662" s="306">
        <f t="shared" si="103"/>
        <v>221</v>
      </c>
      <c r="E662" s="307">
        <f t="shared" si="97"/>
        <v>100</v>
      </c>
      <c r="F662" s="308" t="s">
        <v>530</v>
      </c>
      <c r="G662" s="310">
        <f t="shared" si="103"/>
        <v>0</v>
      </c>
      <c r="H662" s="295" t="b">
        <f t="shared" si="100"/>
        <v>1</v>
      </c>
    </row>
    <row r="663" s="295" customFormat="1" ht="20" customHeight="1" spans="1:8">
      <c r="A663" s="311" t="s">
        <v>531</v>
      </c>
      <c r="B663" s="306"/>
      <c r="C663" s="306">
        <v>20</v>
      </c>
      <c r="D663" s="306">
        <v>20</v>
      </c>
      <c r="E663" s="307">
        <f t="shared" si="97"/>
        <v>100</v>
      </c>
      <c r="F663" s="308" t="s">
        <v>531</v>
      </c>
      <c r="G663" s="310"/>
      <c r="H663" s="295" t="b">
        <f t="shared" si="100"/>
        <v>1</v>
      </c>
    </row>
    <row r="664" s="295" customFormat="1" ht="20" customHeight="1" spans="1:8">
      <c r="A664" s="311" t="s">
        <v>532</v>
      </c>
      <c r="B664" s="306"/>
      <c r="C664" s="306">
        <v>201</v>
      </c>
      <c r="D664" s="306">
        <v>201</v>
      </c>
      <c r="E664" s="307">
        <f t="shared" si="97"/>
        <v>100</v>
      </c>
      <c r="F664" s="308" t="s">
        <v>532</v>
      </c>
      <c r="G664" s="310"/>
      <c r="H664" s="295" t="b">
        <f t="shared" si="100"/>
        <v>1</v>
      </c>
    </row>
    <row r="665" s="295" customFormat="1" ht="20" customHeight="1" spans="1:8">
      <c r="A665" s="305" t="s">
        <v>533</v>
      </c>
      <c r="B665" s="306">
        <f t="shared" ref="B665:G665" si="104">SUM(B666:B668)</f>
        <v>13391</v>
      </c>
      <c r="C665" s="306">
        <f t="shared" si="104"/>
        <v>14898</v>
      </c>
      <c r="D665" s="306">
        <f t="shared" si="104"/>
        <v>14898</v>
      </c>
      <c r="E665" s="307">
        <f t="shared" si="97"/>
        <v>100</v>
      </c>
      <c r="F665" s="308" t="s">
        <v>533</v>
      </c>
      <c r="G665" s="310">
        <f t="shared" si="104"/>
        <v>13391</v>
      </c>
      <c r="H665" s="295" t="b">
        <f t="shared" si="100"/>
        <v>1</v>
      </c>
    </row>
    <row r="666" s="295" customFormat="1" ht="20" customHeight="1" spans="1:8">
      <c r="A666" s="311" t="s">
        <v>534</v>
      </c>
      <c r="B666" s="306"/>
      <c r="C666" s="306">
        <v>12</v>
      </c>
      <c r="D666" s="306">
        <v>12</v>
      </c>
      <c r="E666" s="307">
        <f t="shared" si="97"/>
        <v>100</v>
      </c>
      <c r="F666" s="308" t="s">
        <v>534</v>
      </c>
      <c r="G666" s="310"/>
      <c r="H666" s="295" t="b">
        <f t="shared" si="100"/>
        <v>1</v>
      </c>
    </row>
    <row r="667" s="295" customFormat="1" ht="20" customHeight="1" spans="1:8">
      <c r="A667" s="311" t="s">
        <v>535</v>
      </c>
      <c r="B667" s="306">
        <v>13391</v>
      </c>
      <c r="C667" s="306">
        <v>14346</v>
      </c>
      <c r="D667" s="306">
        <v>14346</v>
      </c>
      <c r="E667" s="307">
        <f t="shared" si="97"/>
        <v>100</v>
      </c>
      <c r="F667" s="308" t="s">
        <v>535</v>
      </c>
      <c r="G667" s="310">
        <v>13391</v>
      </c>
      <c r="H667" s="295" t="b">
        <f t="shared" si="100"/>
        <v>1</v>
      </c>
    </row>
    <row r="668" s="295" customFormat="1" ht="20" customHeight="1" spans="1:8">
      <c r="A668" s="311" t="s">
        <v>536</v>
      </c>
      <c r="B668" s="306"/>
      <c r="C668" s="306">
        <v>540</v>
      </c>
      <c r="D668" s="306">
        <v>540</v>
      </c>
      <c r="E668" s="307">
        <f t="shared" si="97"/>
        <v>100</v>
      </c>
      <c r="F668" s="308" t="s">
        <v>536</v>
      </c>
      <c r="G668" s="310"/>
      <c r="H668" s="295" t="b">
        <f t="shared" si="100"/>
        <v>1</v>
      </c>
    </row>
    <row r="669" s="295" customFormat="1" ht="20" customHeight="1" spans="1:8">
      <c r="A669" s="305" t="s">
        <v>537</v>
      </c>
      <c r="B669" s="306">
        <f t="shared" ref="B669:G669" si="105">SUM(B670:B673)</f>
        <v>624</v>
      </c>
      <c r="C669" s="306">
        <f t="shared" si="105"/>
        <v>594</v>
      </c>
      <c r="D669" s="306">
        <f t="shared" si="105"/>
        <v>594</v>
      </c>
      <c r="E669" s="307">
        <f t="shared" si="97"/>
        <v>100</v>
      </c>
      <c r="F669" s="308" t="s">
        <v>537</v>
      </c>
      <c r="G669" s="310">
        <f t="shared" si="105"/>
        <v>624</v>
      </c>
      <c r="H669" s="295" t="b">
        <f t="shared" si="100"/>
        <v>1</v>
      </c>
    </row>
    <row r="670" s="295" customFormat="1" ht="20" customHeight="1" spans="1:8">
      <c r="A670" s="311" t="s">
        <v>538</v>
      </c>
      <c r="B670" s="306">
        <v>156</v>
      </c>
      <c r="C670" s="306">
        <v>156</v>
      </c>
      <c r="D670" s="306">
        <v>156</v>
      </c>
      <c r="E670" s="307">
        <f t="shared" si="97"/>
        <v>100</v>
      </c>
      <c r="F670" s="308" t="s">
        <v>538</v>
      </c>
      <c r="G670" s="310">
        <v>156</v>
      </c>
      <c r="H670" s="295" t="b">
        <f t="shared" si="100"/>
        <v>1</v>
      </c>
    </row>
    <row r="671" s="295" customFormat="1" ht="20" customHeight="1" spans="1:8">
      <c r="A671" s="311" t="s">
        <v>539</v>
      </c>
      <c r="B671" s="306">
        <v>157</v>
      </c>
      <c r="C671" s="306">
        <v>127</v>
      </c>
      <c r="D671" s="306">
        <v>127</v>
      </c>
      <c r="E671" s="307">
        <f t="shared" si="97"/>
        <v>100</v>
      </c>
      <c r="F671" s="308" t="s">
        <v>539</v>
      </c>
      <c r="G671" s="310">
        <v>157</v>
      </c>
      <c r="H671" s="295" t="b">
        <f t="shared" si="100"/>
        <v>1</v>
      </c>
    </row>
    <row r="672" s="295" customFormat="1" ht="20" customHeight="1" spans="1:8">
      <c r="A672" s="311" t="s">
        <v>540</v>
      </c>
      <c r="B672" s="306">
        <v>311</v>
      </c>
      <c r="C672" s="306">
        <v>311</v>
      </c>
      <c r="D672" s="306">
        <v>311</v>
      </c>
      <c r="E672" s="307">
        <f t="shared" si="97"/>
        <v>100</v>
      </c>
      <c r="F672" s="308" t="s">
        <v>540</v>
      </c>
      <c r="G672" s="310">
        <v>311</v>
      </c>
      <c r="H672" s="295" t="b">
        <f t="shared" si="100"/>
        <v>1</v>
      </c>
    </row>
    <row r="673" s="295" customFormat="1" ht="20" customHeight="1" spans="1:8">
      <c r="A673" s="311" t="s">
        <v>541</v>
      </c>
      <c r="B673" s="306"/>
      <c r="C673" s="306">
        <v>0</v>
      </c>
      <c r="D673" s="306">
        <v>0</v>
      </c>
      <c r="E673" s="307"/>
      <c r="F673" s="308" t="s">
        <v>541</v>
      </c>
      <c r="G673" s="310"/>
      <c r="H673" s="295" t="b">
        <f t="shared" si="100"/>
        <v>1</v>
      </c>
    </row>
    <row r="674" s="295" customFormat="1" ht="20" customHeight="1" spans="1:8">
      <c r="A674" s="305" t="s">
        <v>542</v>
      </c>
      <c r="B674" s="306">
        <f t="shared" ref="B674:G674" si="106">SUM(B675:B681)</f>
        <v>0</v>
      </c>
      <c r="C674" s="306">
        <f t="shared" si="106"/>
        <v>58</v>
      </c>
      <c r="D674" s="306">
        <f t="shared" si="106"/>
        <v>58</v>
      </c>
      <c r="E674" s="307">
        <f t="shared" si="97"/>
        <v>100</v>
      </c>
      <c r="F674" s="308" t="s">
        <v>542</v>
      </c>
      <c r="G674" s="310">
        <f t="shared" si="106"/>
        <v>0</v>
      </c>
      <c r="H674" s="295" t="b">
        <f t="shared" si="100"/>
        <v>1</v>
      </c>
    </row>
    <row r="675" s="295" customFormat="1" ht="20" customHeight="1" spans="1:8">
      <c r="A675" s="311" t="s">
        <v>44</v>
      </c>
      <c r="B675" s="306"/>
      <c r="C675" s="306">
        <v>30</v>
      </c>
      <c r="D675" s="306">
        <v>30</v>
      </c>
      <c r="E675" s="307">
        <f t="shared" si="97"/>
        <v>100</v>
      </c>
      <c r="F675" s="308" t="s">
        <v>44</v>
      </c>
      <c r="G675" s="310"/>
      <c r="H675" s="295" t="b">
        <f t="shared" si="100"/>
        <v>1</v>
      </c>
    </row>
    <row r="676" s="295" customFormat="1" ht="20" customHeight="1" spans="1:8">
      <c r="A676" s="311" t="s">
        <v>45</v>
      </c>
      <c r="B676" s="306"/>
      <c r="C676" s="306">
        <v>0</v>
      </c>
      <c r="D676" s="306">
        <v>0</v>
      </c>
      <c r="E676" s="307"/>
      <c r="F676" s="308" t="s">
        <v>45</v>
      </c>
      <c r="G676" s="310"/>
      <c r="H676" s="295" t="b">
        <f t="shared" si="100"/>
        <v>1</v>
      </c>
    </row>
    <row r="677" s="295" customFormat="1" ht="20" customHeight="1" spans="1:8">
      <c r="A677" s="311" t="s">
        <v>46</v>
      </c>
      <c r="B677" s="306"/>
      <c r="C677" s="306">
        <v>0</v>
      </c>
      <c r="D677" s="306">
        <v>0</v>
      </c>
      <c r="E677" s="307"/>
      <c r="F677" s="308" t="s">
        <v>46</v>
      </c>
      <c r="G677" s="310"/>
      <c r="H677" s="295" t="b">
        <f t="shared" si="100"/>
        <v>1</v>
      </c>
    </row>
    <row r="678" s="295" customFormat="1" ht="20" customHeight="1" spans="1:8">
      <c r="A678" s="311" t="s">
        <v>543</v>
      </c>
      <c r="B678" s="306"/>
      <c r="C678" s="306">
        <v>0</v>
      </c>
      <c r="D678" s="306">
        <v>0</v>
      </c>
      <c r="E678" s="307"/>
      <c r="F678" s="308" t="s">
        <v>543</v>
      </c>
      <c r="G678" s="310"/>
      <c r="H678" s="295" t="b">
        <f t="shared" si="100"/>
        <v>1</v>
      </c>
    </row>
    <row r="679" s="295" customFormat="1" ht="20" customHeight="1" spans="1:8">
      <c r="A679" s="311" t="s">
        <v>544</v>
      </c>
      <c r="B679" s="306"/>
      <c r="C679" s="306">
        <v>0</v>
      </c>
      <c r="D679" s="306">
        <v>0</v>
      </c>
      <c r="E679" s="307"/>
      <c r="F679" s="308" t="s">
        <v>544</v>
      </c>
      <c r="G679" s="310"/>
      <c r="H679" s="295" t="b">
        <f t="shared" si="100"/>
        <v>1</v>
      </c>
    </row>
    <row r="680" s="295" customFormat="1" ht="20" customHeight="1" spans="1:8">
      <c r="A680" s="311" t="s">
        <v>53</v>
      </c>
      <c r="B680" s="306"/>
      <c r="C680" s="306">
        <v>23</v>
      </c>
      <c r="D680" s="306">
        <v>23</v>
      </c>
      <c r="E680" s="307">
        <f t="shared" si="97"/>
        <v>100</v>
      </c>
      <c r="F680" s="308" t="s">
        <v>53</v>
      </c>
      <c r="G680" s="310"/>
      <c r="H680" s="295" t="b">
        <f t="shared" si="100"/>
        <v>1</v>
      </c>
    </row>
    <row r="681" s="295" customFormat="1" ht="20" customHeight="1" spans="1:8">
      <c r="A681" s="311" t="s">
        <v>545</v>
      </c>
      <c r="B681" s="306"/>
      <c r="C681" s="306">
        <v>5</v>
      </c>
      <c r="D681" s="306">
        <v>5</v>
      </c>
      <c r="E681" s="307">
        <f t="shared" si="97"/>
        <v>100</v>
      </c>
      <c r="F681" s="308" t="s">
        <v>545</v>
      </c>
      <c r="G681" s="310"/>
      <c r="H681" s="295" t="b">
        <f t="shared" si="100"/>
        <v>1</v>
      </c>
    </row>
    <row r="682" s="295" customFormat="1" ht="20" customHeight="1" spans="1:8">
      <c r="A682" s="305" t="s">
        <v>546</v>
      </c>
      <c r="B682" s="306">
        <f>B683</f>
        <v>1047</v>
      </c>
      <c r="C682" s="306">
        <f>C683</f>
        <v>1798</v>
      </c>
      <c r="D682" s="306">
        <f>D683</f>
        <v>1798</v>
      </c>
      <c r="E682" s="307">
        <f t="shared" si="97"/>
        <v>100</v>
      </c>
      <c r="F682" s="308" t="s">
        <v>547</v>
      </c>
      <c r="G682" s="310">
        <f>SUM(G683)</f>
        <v>1047</v>
      </c>
      <c r="H682" s="295" t="b">
        <f t="shared" si="100"/>
        <v>0</v>
      </c>
    </row>
    <row r="683" s="295" customFormat="1" ht="20" customHeight="1" spans="1:8">
      <c r="A683" s="311" t="s">
        <v>548</v>
      </c>
      <c r="B683" s="306">
        <v>1047</v>
      </c>
      <c r="C683" s="306">
        <v>1798</v>
      </c>
      <c r="D683" s="306">
        <v>1798</v>
      </c>
      <c r="E683" s="307">
        <f t="shared" si="97"/>
        <v>100</v>
      </c>
      <c r="F683" s="308" t="s">
        <v>549</v>
      </c>
      <c r="G683" s="310">
        <v>1047</v>
      </c>
      <c r="H683" s="295" t="b">
        <f t="shared" si="100"/>
        <v>0</v>
      </c>
    </row>
    <row r="684" s="295" customFormat="1" ht="20" customHeight="1" spans="1:8">
      <c r="A684" s="305" t="s">
        <v>550</v>
      </c>
      <c r="B684" s="306">
        <f t="shared" ref="B684:G684" si="107">SUM(B685,B690,B703,B707,B719,B722,B726,B731,B735,B739,B742,B751,B753)</f>
        <v>15305</v>
      </c>
      <c r="C684" s="306">
        <f t="shared" si="107"/>
        <v>34874</v>
      </c>
      <c r="D684" s="306">
        <f t="shared" si="107"/>
        <v>34874</v>
      </c>
      <c r="E684" s="307">
        <f t="shared" si="97"/>
        <v>100</v>
      </c>
      <c r="F684" s="308" t="s">
        <v>551</v>
      </c>
      <c r="G684" s="309">
        <f t="shared" si="107"/>
        <v>15305</v>
      </c>
      <c r="H684" s="295" t="b">
        <f t="shared" si="100"/>
        <v>0</v>
      </c>
    </row>
    <row r="685" s="295" customFormat="1" ht="20" customHeight="1" spans="1:8">
      <c r="A685" s="305" t="s">
        <v>552</v>
      </c>
      <c r="B685" s="306">
        <f t="shared" ref="B685:G685" si="108">SUM(B686:B689)</f>
        <v>364</v>
      </c>
      <c r="C685" s="306">
        <f t="shared" si="108"/>
        <v>586</v>
      </c>
      <c r="D685" s="306">
        <f t="shared" si="108"/>
        <v>586</v>
      </c>
      <c r="E685" s="307">
        <f t="shared" si="97"/>
        <v>100</v>
      </c>
      <c r="F685" s="308" t="s">
        <v>552</v>
      </c>
      <c r="G685" s="310">
        <f t="shared" si="108"/>
        <v>364</v>
      </c>
      <c r="H685" s="295" t="b">
        <f t="shared" si="100"/>
        <v>1</v>
      </c>
    </row>
    <row r="686" s="295" customFormat="1" ht="20" customHeight="1" spans="1:8">
      <c r="A686" s="311" t="s">
        <v>44</v>
      </c>
      <c r="B686" s="306">
        <v>302</v>
      </c>
      <c r="C686" s="306">
        <v>525</v>
      </c>
      <c r="D686" s="306">
        <v>525</v>
      </c>
      <c r="E686" s="307">
        <f t="shared" si="97"/>
        <v>100</v>
      </c>
      <c r="F686" s="308" t="s">
        <v>44</v>
      </c>
      <c r="G686" s="310">
        <v>302</v>
      </c>
      <c r="H686" s="295" t="b">
        <f t="shared" si="100"/>
        <v>1</v>
      </c>
    </row>
    <row r="687" s="295" customFormat="1" ht="20" customHeight="1" spans="1:8">
      <c r="A687" s="311" t="s">
        <v>45</v>
      </c>
      <c r="B687" s="306">
        <v>1</v>
      </c>
      <c r="C687" s="306">
        <v>0</v>
      </c>
      <c r="D687" s="306">
        <v>0</v>
      </c>
      <c r="E687" s="307"/>
      <c r="F687" s="308" t="s">
        <v>45</v>
      </c>
      <c r="G687" s="310">
        <v>1</v>
      </c>
      <c r="H687" s="295" t="b">
        <f t="shared" si="100"/>
        <v>1</v>
      </c>
    </row>
    <row r="688" s="295" customFormat="1" ht="20" customHeight="1" spans="1:8">
      <c r="A688" s="311" t="s">
        <v>46</v>
      </c>
      <c r="B688" s="306">
        <v>18</v>
      </c>
      <c r="C688" s="306">
        <v>18</v>
      </c>
      <c r="D688" s="306">
        <v>18</v>
      </c>
      <c r="E688" s="307">
        <f t="shared" si="97"/>
        <v>100</v>
      </c>
      <c r="F688" s="308" t="s">
        <v>46</v>
      </c>
      <c r="G688" s="310">
        <v>18</v>
      </c>
      <c r="H688" s="295" t="b">
        <f t="shared" si="100"/>
        <v>1</v>
      </c>
    </row>
    <row r="689" s="295" customFormat="1" ht="20" customHeight="1" spans="1:8">
      <c r="A689" s="311" t="s">
        <v>553</v>
      </c>
      <c r="B689" s="306">
        <v>43</v>
      </c>
      <c r="C689" s="306">
        <v>43</v>
      </c>
      <c r="D689" s="306">
        <v>43</v>
      </c>
      <c r="E689" s="307">
        <f t="shared" si="97"/>
        <v>100</v>
      </c>
      <c r="F689" s="308" t="s">
        <v>553</v>
      </c>
      <c r="G689" s="310">
        <v>43</v>
      </c>
      <c r="H689" s="295" t="b">
        <f t="shared" si="100"/>
        <v>1</v>
      </c>
    </row>
    <row r="690" s="295" customFormat="1" ht="20" customHeight="1" spans="1:8">
      <c r="A690" s="305" t="s">
        <v>554</v>
      </c>
      <c r="B690" s="306">
        <f t="shared" ref="B690:G690" si="109">SUM(B691:B702)</f>
        <v>560</v>
      </c>
      <c r="C690" s="306">
        <f t="shared" si="109"/>
        <v>6424</v>
      </c>
      <c r="D690" s="306">
        <f t="shared" si="109"/>
        <v>6424</v>
      </c>
      <c r="E690" s="307">
        <f t="shared" si="97"/>
        <v>100</v>
      </c>
      <c r="F690" s="308" t="s">
        <v>554</v>
      </c>
      <c r="G690" s="310">
        <f t="shared" si="109"/>
        <v>560</v>
      </c>
      <c r="H690" s="295" t="b">
        <f t="shared" si="100"/>
        <v>1</v>
      </c>
    </row>
    <row r="691" s="295" customFormat="1" ht="20" customHeight="1" spans="1:8">
      <c r="A691" s="311" t="s">
        <v>555</v>
      </c>
      <c r="B691" s="306">
        <v>300</v>
      </c>
      <c r="C691" s="306">
        <v>6</v>
      </c>
      <c r="D691" s="306">
        <v>6</v>
      </c>
      <c r="E691" s="307">
        <f t="shared" si="97"/>
        <v>100</v>
      </c>
      <c r="F691" s="308" t="s">
        <v>555</v>
      </c>
      <c r="G691" s="310">
        <v>300</v>
      </c>
      <c r="H691" s="295" t="b">
        <f t="shared" si="100"/>
        <v>1</v>
      </c>
    </row>
    <row r="692" s="295" customFormat="1" ht="20" customHeight="1" spans="1:8">
      <c r="A692" s="311" t="s">
        <v>556</v>
      </c>
      <c r="B692" s="306"/>
      <c r="C692" s="306">
        <v>14</v>
      </c>
      <c r="D692" s="306">
        <v>14</v>
      </c>
      <c r="E692" s="307">
        <f t="shared" si="97"/>
        <v>100</v>
      </c>
      <c r="F692" s="308" t="s">
        <v>557</v>
      </c>
      <c r="G692" s="310"/>
      <c r="H692" s="295" t="b">
        <f t="shared" si="100"/>
        <v>0</v>
      </c>
    </row>
    <row r="693" s="295" customFormat="1" ht="20" customHeight="1" spans="1:8">
      <c r="A693" s="311" t="s">
        <v>558</v>
      </c>
      <c r="B693" s="306">
        <v>170</v>
      </c>
      <c r="C693" s="306">
        <v>241</v>
      </c>
      <c r="D693" s="306">
        <v>241</v>
      </c>
      <c r="E693" s="307">
        <f t="shared" si="97"/>
        <v>100</v>
      </c>
      <c r="F693" s="308" t="s">
        <v>558</v>
      </c>
      <c r="G693" s="310">
        <v>170</v>
      </c>
      <c r="H693" s="295" t="b">
        <f t="shared" si="100"/>
        <v>1</v>
      </c>
    </row>
    <row r="694" s="295" customFormat="1" ht="20" customHeight="1" spans="1:8">
      <c r="A694" s="311" t="s">
        <v>559</v>
      </c>
      <c r="B694" s="306"/>
      <c r="C694" s="306">
        <v>0</v>
      </c>
      <c r="D694" s="306">
        <v>0</v>
      </c>
      <c r="E694" s="307"/>
      <c r="F694" s="308" t="s">
        <v>559</v>
      </c>
      <c r="G694" s="310"/>
      <c r="H694" s="295" t="b">
        <f t="shared" si="100"/>
        <v>1</v>
      </c>
    </row>
    <row r="695" s="295" customFormat="1" ht="20" customHeight="1" spans="1:8">
      <c r="A695" s="311" t="s">
        <v>560</v>
      </c>
      <c r="B695" s="306"/>
      <c r="C695" s="306">
        <v>7</v>
      </c>
      <c r="D695" s="306">
        <v>7</v>
      </c>
      <c r="E695" s="307">
        <f t="shared" si="97"/>
        <v>100</v>
      </c>
      <c r="F695" s="308" t="s">
        <v>560</v>
      </c>
      <c r="G695" s="310"/>
      <c r="H695" s="295" t="b">
        <f t="shared" si="100"/>
        <v>1</v>
      </c>
    </row>
    <row r="696" s="295" customFormat="1" ht="20" customHeight="1" spans="1:8">
      <c r="A696" s="311" t="s">
        <v>561</v>
      </c>
      <c r="B696" s="306"/>
      <c r="C696" s="306">
        <v>0</v>
      </c>
      <c r="D696" s="306">
        <v>0</v>
      </c>
      <c r="E696" s="307"/>
      <c r="F696" s="308" t="s">
        <v>561</v>
      </c>
      <c r="G696" s="310"/>
      <c r="H696" s="295" t="b">
        <f t="shared" si="100"/>
        <v>1</v>
      </c>
    </row>
    <row r="697" s="295" customFormat="1" ht="20" customHeight="1" spans="1:8">
      <c r="A697" s="311" t="s">
        <v>562</v>
      </c>
      <c r="B697" s="306"/>
      <c r="C697" s="306">
        <v>0</v>
      </c>
      <c r="D697" s="306">
        <v>0</v>
      </c>
      <c r="E697" s="307"/>
      <c r="F697" s="308" t="s">
        <v>562</v>
      </c>
      <c r="G697" s="310"/>
      <c r="H697" s="295" t="b">
        <f t="shared" si="100"/>
        <v>1</v>
      </c>
    </row>
    <row r="698" s="295" customFormat="1" ht="20" customHeight="1" spans="1:8">
      <c r="A698" s="311" t="s">
        <v>563</v>
      </c>
      <c r="B698" s="306"/>
      <c r="C698" s="306">
        <v>0</v>
      </c>
      <c r="D698" s="306">
        <v>0</v>
      </c>
      <c r="E698" s="307"/>
      <c r="F698" s="308" t="s">
        <v>563</v>
      </c>
      <c r="G698" s="310"/>
      <c r="H698" s="295" t="b">
        <f t="shared" si="100"/>
        <v>1</v>
      </c>
    </row>
    <row r="699" s="295" customFormat="1" ht="20" customHeight="1" spans="1:8">
      <c r="A699" s="311" t="s">
        <v>564</v>
      </c>
      <c r="B699" s="306"/>
      <c r="C699" s="306">
        <v>0</v>
      </c>
      <c r="D699" s="306">
        <v>0</v>
      </c>
      <c r="E699" s="307"/>
      <c r="F699" s="308" t="s">
        <v>564</v>
      </c>
      <c r="G699" s="310"/>
      <c r="H699" s="295" t="b">
        <f t="shared" si="100"/>
        <v>1</v>
      </c>
    </row>
    <row r="700" s="295" customFormat="1" ht="20" customHeight="1" spans="1:8">
      <c r="A700" s="311" t="s">
        <v>565</v>
      </c>
      <c r="B700" s="306"/>
      <c r="C700" s="306">
        <v>0</v>
      </c>
      <c r="D700" s="306">
        <v>0</v>
      </c>
      <c r="E700" s="307"/>
      <c r="F700" s="308" t="s">
        <v>565</v>
      </c>
      <c r="G700" s="310"/>
      <c r="H700" s="295" t="b">
        <f t="shared" si="100"/>
        <v>1</v>
      </c>
    </row>
    <row r="701" s="295" customFormat="1" ht="20" customHeight="1" spans="1:8">
      <c r="A701" s="311" t="s">
        <v>566</v>
      </c>
      <c r="B701" s="306"/>
      <c r="C701" s="306">
        <v>0</v>
      </c>
      <c r="D701" s="306">
        <v>0</v>
      </c>
      <c r="E701" s="307"/>
      <c r="F701" s="308" t="s">
        <v>566</v>
      </c>
      <c r="G701" s="310"/>
      <c r="H701" s="295" t="b">
        <f t="shared" si="100"/>
        <v>1</v>
      </c>
    </row>
    <row r="702" s="295" customFormat="1" ht="20" customHeight="1" spans="1:8">
      <c r="A702" s="311" t="s">
        <v>567</v>
      </c>
      <c r="B702" s="306">
        <v>90</v>
      </c>
      <c r="C702" s="306">
        <v>6156</v>
      </c>
      <c r="D702" s="306">
        <v>6156</v>
      </c>
      <c r="E702" s="307">
        <f t="shared" si="97"/>
        <v>100</v>
      </c>
      <c r="F702" s="308" t="s">
        <v>567</v>
      </c>
      <c r="G702" s="310">
        <v>90</v>
      </c>
      <c r="H702" s="295" t="b">
        <f t="shared" si="100"/>
        <v>1</v>
      </c>
    </row>
    <row r="703" s="295" customFormat="1" ht="20" customHeight="1" spans="1:8">
      <c r="A703" s="305" t="s">
        <v>568</v>
      </c>
      <c r="B703" s="306">
        <f t="shared" ref="B703:G703" si="110">SUM(B704:B706)</f>
        <v>3901</v>
      </c>
      <c r="C703" s="306">
        <f t="shared" si="110"/>
        <v>5579</v>
      </c>
      <c r="D703" s="306">
        <f t="shared" si="110"/>
        <v>5579</v>
      </c>
      <c r="E703" s="307">
        <f t="shared" si="97"/>
        <v>100</v>
      </c>
      <c r="F703" s="308" t="s">
        <v>568</v>
      </c>
      <c r="G703" s="310">
        <f t="shared" si="110"/>
        <v>3901</v>
      </c>
      <c r="H703" s="295" t="b">
        <f t="shared" si="100"/>
        <v>1</v>
      </c>
    </row>
    <row r="704" s="295" customFormat="1" ht="20" customHeight="1" spans="1:8">
      <c r="A704" s="311" t="s">
        <v>569</v>
      </c>
      <c r="B704" s="306">
        <v>104</v>
      </c>
      <c r="C704" s="306">
        <v>150</v>
      </c>
      <c r="D704" s="306">
        <v>150</v>
      </c>
      <c r="E704" s="307">
        <f t="shared" si="97"/>
        <v>100</v>
      </c>
      <c r="F704" s="308" t="s">
        <v>569</v>
      </c>
      <c r="G704" s="310">
        <v>104</v>
      </c>
      <c r="H704" s="295" t="b">
        <f t="shared" si="100"/>
        <v>1</v>
      </c>
    </row>
    <row r="705" s="295" customFormat="1" ht="20" customHeight="1" spans="1:8">
      <c r="A705" s="311" t="s">
        <v>570</v>
      </c>
      <c r="B705" s="306">
        <v>3297</v>
      </c>
      <c r="C705" s="306">
        <v>4086</v>
      </c>
      <c r="D705" s="306">
        <v>4086</v>
      </c>
      <c r="E705" s="307">
        <f t="shared" si="97"/>
        <v>100</v>
      </c>
      <c r="F705" s="308" t="s">
        <v>570</v>
      </c>
      <c r="G705" s="310">
        <v>3297</v>
      </c>
      <c r="H705" s="295" t="b">
        <f t="shared" si="100"/>
        <v>1</v>
      </c>
    </row>
    <row r="706" s="295" customFormat="1" ht="20" customHeight="1" spans="1:8">
      <c r="A706" s="311" t="s">
        <v>571</v>
      </c>
      <c r="B706" s="306">
        <v>500</v>
      </c>
      <c r="C706" s="306">
        <v>1343</v>
      </c>
      <c r="D706" s="306">
        <v>1343</v>
      </c>
      <c r="E706" s="307">
        <f t="shared" si="97"/>
        <v>100</v>
      </c>
      <c r="F706" s="308" t="s">
        <v>571</v>
      </c>
      <c r="G706" s="310">
        <v>500</v>
      </c>
      <c r="H706" s="295" t="b">
        <f t="shared" si="100"/>
        <v>1</v>
      </c>
    </row>
    <row r="707" s="295" customFormat="1" ht="20" customHeight="1" spans="1:8">
      <c r="A707" s="305" t="s">
        <v>572</v>
      </c>
      <c r="B707" s="306">
        <f t="shared" ref="B707:G707" si="111">SUM(B708:B718)</f>
        <v>2009</v>
      </c>
      <c r="C707" s="306">
        <f t="shared" si="111"/>
        <v>5608</v>
      </c>
      <c r="D707" s="306">
        <f t="shared" si="111"/>
        <v>5608</v>
      </c>
      <c r="E707" s="307">
        <f t="shared" si="97"/>
        <v>100</v>
      </c>
      <c r="F707" s="308" t="s">
        <v>572</v>
      </c>
      <c r="G707" s="310">
        <f t="shared" si="111"/>
        <v>2009</v>
      </c>
      <c r="H707" s="295" t="b">
        <f t="shared" si="100"/>
        <v>1</v>
      </c>
    </row>
    <row r="708" s="295" customFormat="1" ht="20" customHeight="1" spans="1:8">
      <c r="A708" s="311" t="s">
        <v>573</v>
      </c>
      <c r="B708" s="306">
        <v>351</v>
      </c>
      <c r="C708" s="306">
        <v>505</v>
      </c>
      <c r="D708" s="306">
        <v>505</v>
      </c>
      <c r="E708" s="307">
        <f t="shared" si="97"/>
        <v>100</v>
      </c>
      <c r="F708" s="308" t="s">
        <v>573</v>
      </c>
      <c r="G708" s="310">
        <v>351</v>
      </c>
      <c r="H708" s="295" t="b">
        <f t="shared" si="100"/>
        <v>1</v>
      </c>
    </row>
    <row r="709" s="295" customFormat="1" ht="20" customHeight="1" spans="1:8">
      <c r="A709" s="311" t="s">
        <v>574</v>
      </c>
      <c r="B709" s="306">
        <v>179</v>
      </c>
      <c r="C709" s="306">
        <v>251</v>
      </c>
      <c r="D709" s="306">
        <v>251</v>
      </c>
      <c r="E709" s="307">
        <f t="shared" si="97"/>
        <v>100</v>
      </c>
      <c r="F709" s="308" t="s">
        <v>574</v>
      </c>
      <c r="G709" s="310">
        <v>179</v>
      </c>
      <c r="H709" s="295" t="b">
        <f t="shared" si="100"/>
        <v>1</v>
      </c>
    </row>
    <row r="710" s="295" customFormat="1" ht="20" customHeight="1" spans="1:8">
      <c r="A710" s="311" t="s">
        <v>575</v>
      </c>
      <c r="B710" s="306">
        <v>679</v>
      </c>
      <c r="C710" s="306">
        <v>746</v>
      </c>
      <c r="D710" s="306">
        <v>746</v>
      </c>
      <c r="E710" s="307">
        <f t="shared" ref="E710:E773" si="112">D710/C710*100</f>
        <v>100</v>
      </c>
      <c r="F710" s="308" t="s">
        <v>575</v>
      </c>
      <c r="G710" s="310">
        <v>679</v>
      </c>
      <c r="H710" s="295" t="b">
        <f t="shared" si="100"/>
        <v>1</v>
      </c>
    </row>
    <row r="711" s="295" customFormat="1" ht="20" customHeight="1" spans="1:8">
      <c r="A711" s="311" t="s">
        <v>576</v>
      </c>
      <c r="B711" s="306"/>
      <c r="C711" s="306">
        <v>0</v>
      </c>
      <c r="D711" s="306">
        <v>0</v>
      </c>
      <c r="E711" s="307"/>
      <c r="F711" s="308" t="s">
        <v>576</v>
      </c>
      <c r="G711" s="310"/>
      <c r="H711" s="295" t="b">
        <f t="shared" si="100"/>
        <v>1</v>
      </c>
    </row>
    <row r="712" s="295" customFormat="1" ht="20" customHeight="1" spans="1:8">
      <c r="A712" s="311" t="s">
        <v>577</v>
      </c>
      <c r="B712" s="306"/>
      <c r="C712" s="306">
        <v>5</v>
      </c>
      <c r="D712" s="306">
        <v>5</v>
      </c>
      <c r="E712" s="307">
        <f t="shared" si="112"/>
        <v>100</v>
      </c>
      <c r="F712" s="308" t="s">
        <v>577</v>
      </c>
      <c r="G712" s="310"/>
      <c r="H712" s="295" t="b">
        <f t="shared" si="100"/>
        <v>1</v>
      </c>
    </row>
    <row r="713" s="295" customFormat="1" ht="20" customHeight="1" spans="1:8">
      <c r="A713" s="311" t="s">
        <v>578</v>
      </c>
      <c r="B713" s="306"/>
      <c r="C713" s="306">
        <v>0</v>
      </c>
      <c r="D713" s="306">
        <v>0</v>
      </c>
      <c r="E713" s="307"/>
      <c r="F713" s="308" t="s">
        <v>578</v>
      </c>
      <c r="G713" s="310"/>
      <c r="H713" s="295" t="b">
        <f t="shared" si="100"/>
        <v>1</v>
      </c>
    </row>
    <row r="714" s="295" customFormat="1" ht="20" customHeight="1" spans="1:8">
      <c r="A714" s="311" t="s">
        <v>579</v>
      </c>
      <c r="B714" s="306"/>
      <c r="C714" s="306">
        <v>0</v>
      </c>
      <c r="D714" s="306">
        <v>0</v>
      </c>
      <c r="E714" s="307"/>
      <c r="F714" s="308" t="s">
        <v>579</v>
      </c>
      <c r="G714" s="310"/>
      <c r="H714" s="295" t="b">
        <f t="shared" si="100"/>
        <v>1</v>
      </c>
    </row>
    <row r="715" s="295" customFormat="1" ht="20" customHeight="1" spans="1:8">
      <c r="A715" s="311" t="s">
        <v>580</v>
      </c>
      <c r="B715" s="306">
        <v>400</v>
      </c>
      <c r="C715" s="306">
        <v>3533</v>
      </c>
      <c r="D715" s="306">
        <v>3533</v>
      </c>
      <c r="E715" s="307">
        <f t="shared" si="112"/>
        <v>100</v>
      </c>
      <c r="F715" s="308" t="s">
        <v>580</v>
      </c>
      <c r="G715" s="310">
        <v>400</v>
      </c>
      <c r="H715" s="295" t="b">
        <f t="shared" si="100"/>
        <v>1</v>
      </c>
    </row>
    <row r="716" s="295" customFormat="1" ht="20" customHeight="1" spans="1:8">
      <c r="A716" s="311" t="s">
        <v>581</v>
      </c>
      <c r="B716" s="306">
        <v>400</v>
      </c>
      <c r="C716" s="306">
        <v>568</v>
      </c>
      <c r="D716" s="306">
        <v>568</v>
      </c>
      <c r="E716" s="307">
        <f t="shared" si="112"/>
        <v>100</v>
      </c>
      <c r="F716" s="308" t="s">
        <v>581</v>
      </c>
      <c r="G716" s="310">
        <v>400</v>
      </c>
      <c r="H716" s="295" t="b">
        <f t="shared" si="100"/>
        <v>1</v>
      </c>
    </row>
    <row r="717" s="295" customFormat="1" ht="20" customHeight="1" spans="1:8">
      <c r="A717" s="311" t="s">
        <v>582</v>
      </c>
      <c r="B717" s="306"/>
      <c r="C717" s="306">
        <v>0</v>
      </c>
      <c r="D717" s="306">
        <v>0</v>
      </c>
      <c r="E717" s="307"/>
      <c r="F717" s="308" t="s">
        <v>582</v>
      </c>
      <c r="G717" s="310"/>
      <c r="H717" s="295" t="b">
        <f t="shared" si="100"/>
        <v>1</v>
      </c>
    </row>
    <row r="718" s="295" customFormat="1" ht="20" customHeight="1" spans="1:8">
      <c r="A718" s="311" t="s">
        <v>583</v>
      </c>
      <c r="B718" s="306"/>
      <c r="C718" s="306">
        <v>0</v>
      </c>
      <c r="D718" s="306">
        <v>0</v>
      </c>
      <c r="E718" s="307"/>
      <c r="F718" s="308" t="s">
        <v>583</v>
      </c>
      <c r="G718" s="310"/>
      <c r="H718" s="295" t="b">
        <f t="shared" si="100"/>
        <v>1</v>
      </c>
    </row>
    <row r="719" s="295" customFormat="1" ht="20" customHeight="1" spans="1:8">
      <c r="A719" s="305" t="s">
        <v>584</v>
      </c>
      <c r="B719" s="306">
        <f t="shared" ref="B719:G719" si="113">SUM(B720:B721)</f>
        <v>0</v>
      </c>
      <c r="C719" s="306">
        <f t="shared" si="113"/>
        <v>108</v>
      </c>
      <c r="D719" s="306">
        <f t="shared" si="113"/>
        <v>108</v>
      </c>
      <c r="E719" s="307">
        <f t="shared" si="112"/>
        <v>100</v>
      </c>
      <c r="F719" s="308" t="s">
        <v>584</v>
      </c>
      <c r="G719" s="310">
        <f t="shared" si="113"/>
        <v>0</v>
      </c>
      <c r="H719" s="295" t="b">
        <f t="shared" ref="H719:H763" si="114">EXACT(A719,F719)</f>
        <v>1</v>
      </c>
    </row>
    <row r="720" s="295" customFormat="1" ht="20" customHeight="1" spans="1:8">
      <c r="A720" s="311" t="s">
        <v>585</v>
      </c>
      <c r="B720" s="306"/>
      <c r="C720" s="306">
        <v>0</v>
      </c>
      <c r="D720" s="306">
        <v>0</v>
      </c>
      <c r="E720" s="307"/>
      <c r="F720" s="308" t="s">
        <v>586</v>
      </c>
      <c r="G720" s="310"/>
      <c r="H720" s="295" t="b">
        <f t="shared" si="114"/>
        <v>0</v>
      </c>
    </row>
    <row r="721" s="295" customFormat="1" ht="20" customHeight="1" spans="1:8">
      <c r="A721" s="311" t="s">
        <v>587</v>
      </c>
      <c r="B721" s="306"/>
      <c r="C721" s="306">
        <v>108</v>
      </c>
      <c r="D721" s="306">
        <v>108</v>
      </c>
      <c r="E721" s="307">
        <f t="shared" si="112"/>
        <v>100</v>
      </c>
      <c r="F721" s="308" t="s">
        <v>587</v>
      </c>
      <c r="G721" s="310"/>
      <c r="H721" s="295" t="b">
        <f t="shared" si="114"/>
        <v>1</v>
      </c>
    </row>
    <row r="722" s="295" customFormat="1" ht="20" customHeight="1" spans="1:8">
      <c r="A722" s="305" t="s">
        <v>588</v>
      </c>
      <c r="B722" s="306">
        <f t="shared" ref="B722:G722" si="115">SUM(B723:B725)</f>
        <v>1465</v>
      </c>
      <c r="C722" s="306">
        <f t="shared" si="115"/>
        <v>1465</v>
      </c>
      <c r="D722" s="306">
        <f t="shared" si="115"/>
        <v>1465</v>
      </c>
      <c r="E722" s="307">
        <f t="shared" si="112"/>
        <v>100</v>
      </c>
      <c r="F722" s="308" t="s">
        <v>588</v>
      </c>
      <c r="G722" s="310">
        <f t="shared" si="115"/>
        <v>1465</v>
      </c>
      <c r="H722" s="295" t="b">
        <f t="shared" si="114"/>
        <v>1</v>
      </c>
    </row>
    <row r="723" s="295" customFormat="1" ht="20" customHeight="1" spans="1:8">
      <c r="A723" s="311" t="s">
        <v>589</v>
      </c>
      <c r="B723" s="306">
        <v>59</v>
      </c>
      <c r="C723" s="306">
        <v>297</v>
      </c>
      <c r="D723" s="306">
        <v>297</v>
      </c>
      <c r="E723" s="307">
        <f t="shared" si="112"/>
        <v>100</v>
      </c>
      <c r="F723" s="308" t="s">
        <v>589</v>
      </c>
      <c r="G723" s="310">
        <v>59</v>
      </c>
      <c r="H723" s="295" t="b">
        <f t="shared" si="114"/>
        <v>1</v>
      </c>
    </row>
    <row r="724" s="295" customFormat="1" ht="20" customHeight="1" spans="1:8">
      <c r="A724" s="311" t="s">
        <v>590</v>
      </c>
      <c r="B724" s="306">
        <v>1200</v>
      </c>
      <c r="C724" s="306">
        <v>342</v>
      </c>
      <c r="D724" s="306">
        <v>342</v>
      </c>
      <c r="E724" s="307">
        <f t="shared" si="112"/>
        <v>100</v>
      </c>
      <c r="F724" s="308" t="s">
        <v>590</v>
      </c>
      <c r="G724" s="310">
        <v>1200</v>
      </c>
      <c r="H724" s="295" t="b">
        <f t="shared" si="114"/>
        <v>1</v>
      </c>
    </row>
    <row r="725" s="295" customFormat="1" ht="20" customHeight="1" spans="1:8">
      <c r="A725" s="311" t="s">
        <v>591</v>
      </c>
      <c r="B725" s="306">
        <v>206</v>
      </c>
      <c r="C725" s="306">
        <v>826</v>
      </c>
      <c r="D725" s="306">
        <v>826</v>
      </c>
      <c r="E725" s="307">
        <f t="shared" si="112"/>
        <v>100</v>
      </c>
      <c r="F725" s="308" t="s">
        <v>591</v>
      </c>
      <c r="G725" s="310">
        <v>206</v>
      </c>
      <c r="H725" s="295" t="b">
        <f t="shared" si="114"/>
        <v>1</v>
      </c>
    </row>
    <row r="726" s="295" customFormat="1" ht="20" customHeight="1" spans="1:8">
      <c r="A726" s="305" t="s">
        <v>592</v>
      </c>
      <c r="B726" s="306">
        <f t="shared" ref="B726:G726" si="116">SUM(B727:B730)</f>
        <v>5959</v>
      </c>
      <c r="C726" s="306">
        <f t="shared" si="116"/>
        <v>5959</v>
      </c>
      <c r="D726" s="306">
        <f t="shared" si="116"/>
        <v>5959</v>
      </c>
      <c r="E726" s="307">
        <f t="shared" si="112"/>
        <v>100</v>
      </c>
      <c r="F726" s="308" t="s">
        <v>592</v>
      </c>
      <c r="G726" s="310">
        <f t="shared" si="116"/>
        <v>5959</v>
      </c>
      <c r="H726" s="295" t="b">
        <f t="shared" si="114"/>
        <v>1</v>
      </c>
    </row>
    <row r="727" s="295" customFormat="1" ht="20" customHeight="1" spans="1:8">
      <c r="A727" s="311" t="s">
        <v>593</v>
      </c>
      <c r="B727" s="306">
        <v>2142</v>
      </c>
      <c r="C727" s="306">
        <v>2397</v>
      </c>
      <c r="D727" s="306">
        <v>2397</v>
      </c>
      <c r="E727" s="307">
        <f t="shared" si="112"/>
        <v>100</v>
      </c>
      <c r="F727" s="308" t="s">
        <v>593</v>
      </c>
      <c r="G727" s="310">
        <v>2142</v>
      </c>
      <c r="H727" s="295" t="b">
        <f t="shared" si="114"/>
        <v>1</v>
      </c>
    </row>
    <row r="728" s="295" customFormat="1" ht="20" customHeight="1" spans="1:8">
      <c r="A728" s="311" t="s">
        <v>594</v>
      </c>
      <c r="B728" s="306">
        <v>3004</v>
      </c>
      <c r="C728" s="306">
        <v>3063</v>
      </c>
      <c r="D728" s="306">
        <v>3063</v>
      </c>
      <c r="E728" s="307">
        <f t="shared" si="112"/>
        <v>100</v>
      </c>
      <c r="F728" s="308" t="s">
        <v>594</v>
      </c>
      <c r="G728" s="310">
        <v>3004</v>
      </c>
      <c r="H728" s="295" t="b">
        <f t="shared" si="114"/>
        <v>1</v>
      </c>
    </row>
    <row r="729" s="295" customFormat="1" ht="20" customHeight="1" spans="1:8">
      <c r="A729" s="311" t="s">
        <v>595</v>
      </c>
      <c r="B729" s="306">
        <v>813</v>
      </c>
      <c r="C729" s="306">
        <v>499</v>
      </c>
      <c r="D729" s="306">
        <v>499</v>
      </c>
      <c r="E729" s="307">
        <f t="shared" si="112"/>
        <v>100</v>
      </c>
      <c r="F729" s="308" t="s">
        <v>595</v>
      </c>
      <c r="G729" s="310">
        <v>813</v>
      </c>
      <c r="H729" s="295" t="b">
        <f t="shared" si="114"/>
        <v>1</v>
      </c>
    </row>
    <row r="730" s="295" customFormat="1" ht="20" customHeight="1" spans="1:8">
      <c r="A730" s="311" t="s">
        <v>596</v>
      </c>
      <c r="B730" s="306"/>
      <c r="C730" s="306">
        <v>0</v>
      </c>
      <c r="D730" s="306">
        <v>0</v>
      </c>
      <c r="E730" s="307"/>
      <c r="F730" s="308" t="s">
        <v>596</v>
      </c>
      <c r="G730" s="310"/>
      <c r="H730" s="295" t="b">
        <f t="shared" si="114"/>
        <v>1</v>
      </c>
    </row>
    <row r="731" s="295" customFormat="1" ht="20" customHeight="1" spans="1:8">
      <c r="A731" s="305" t="s">
        <v>597</v>
      </c>
      <c r="B731" s="306">
        <f t="shared" ref="B731:G731" si="117">SUM(B732:B734)</f>
        <v>0</v>
      </c>
      <c r="C731" s="306">
        <f t="shared" si="117"/>
        <v>0</v>
      </c>
      <c r="D731" s="306">
        <f t="shared" si="117"/>
        <v>0</v>
      </c>
      <c r="E731" s="307"/>
      <c r="F731" s="308" t="s">
        <v>597</v>
      </c>
      <c r="G731" s="310">
        <f t="shared" si="117"/>
        <v>0</v>
      </c>
      <c r="H731" s="295" t="b">
        <f t="shared" si="114"/>
        <v>1</v>
      </c>
    </row>
    <row r="732" s="295" customFormat="1" ht="20" customHeight="1" spans="1:8">
      <c r="A732" s="311" t="s">
        <v>598</v>
      </c>
      <c r="B732" s="306"/>
      <c r="C732" s="306">
        <v>0</v>
      </c>
      <c r="D732" s="306">
        <v>0</v>
      </c>
      <c r="E732" s="307"/>
      <c r="F732" s="308" t="s">
        <v>598</v>
      </c>
      <c r="G732" s="310"/>
      <c r="H732" s="295" t="b">
        <f t="shared" si="114"/>
        <v>1</v>
      </c>
    </row>
    <row r="733" s="295" customFormat="1" ht="20" customHeight="1" spans="1:8">
      <c r="A733" s="311" t="s">
        <v>599</v>
      </c>
      <c r="B733" s="306"/>
      <c r="C733" s="306">
        <v>0</v>
      </c>
      <c r="D733" s="306">
        <v>0</v>
      </c>
      <c r="E733" s="307"/>
      <c r="F733" s="308" t="s">
        <v>599</v>
      </c>
      <c r="G733" s="310"/>
      <c r="H733" s="295" t="b">
        <f t="shared" si="114"/>
        <v>1</v>
      </c>
    </row>
    <row r="734" s="295" customFormat="1" ht="20" customHeight="1" spans="1:8">
      <c r="A734" s="311" t="s">
        <v>600</v>
      </c>
      <c r="B734" s="306"/>
      <c r="C734" s="306">
        <v>0</v>
      </c>
      <c r="D734" s="306">
        <v>0</v>
      </c>
      <c r="E734" s="307"/>
      <c r="F734" s="308" t="s">
        <v>600</v>
      </c>
      <c r="G734" s="310"/>
      <c r="H734" s="295" t="b">
        <f t="shared" si="114"/>
        <v>1</v>
      </c>
    </row>
    <row r="735" s="295" customFormat="1" ht="20" customHeight="1" spans="1:8">
      <c r="A735" s="305" t="s">
        <v>601</v>
      </c>
      <c r="B735" s="306">
        <f t="shared" ref="B735:G735" si="118">SUM(B736:B738)</f>
        <v>500</v>
      </c>
      <c r="C735" s="306">
        <f t="shared" si="118"/>
        <v>1791</v>
      </c>
      <c r="D735" s="306">
        <f t="shared" si="118"/>
        <v>1791</v>
      </c>
      <c r="E735" s="307">
        <f t="shared" si="112"/>
        <v>100</v>
      </c>
      <c r="F735" s="308" t="s">
        <v>601</v>
      </c>
      <c r="G735" s="310">
        <f t="shared" si="118"/>
        <v>500</v>
      </c>
      <c r="H735" s="295" t="b">
        <f t="shared" si="114"/>
        <v>1</v>
      </c>
    </row>
    <row r="736" s="295" customFormat="1" ht="20" customHeight="1" spans="1:8">
      <c r="A736" s="311" t="s">
        <v>602</v>
      </c>
      <c r="B736" s="306">
        <v>500</v>
      </c>
      <c r="C736" s="306">
        <v>1721</v>
      </c>
      <c r="D736" s="306">
        <v>1721</v>
      </c>
      <c r="E736" s="307">
        <f t="shared" si="112"/>
        <v>100</v>
      </c>
      <c r="F736" s="308" t="s">
        <v>602</v>
      </c>
      <c r="G736" s="310">
        <v>500</v>
      </c>
      <c r="H736" s="295" t="b">
        <f t="shared" si="114"/>
        <v>1</v>
      </c>
    </row>
    <row r="737" s="295" customFormat="1" ht="20" customHeight="1" spans="1:8">
      <c r="A737" s="311" t="s">
        <v>603</v>
      </c>
      <c r="B737" s="306"/>
      <c r="C737" s="306">
        <v>0</v>
      </c>
      <c r="D737" s="306">
        <v>0</v>
      </c>
      <c r="E737" s="307"/>
      <c r="F737" s="308" t="s">
        <v>603</v>
      </c>
      <c r="G737" s="310"/>
      <c r="H737" s="295" t="b">
        <f t="shared" si="114"/>
        <v>1</v>
      </c>
    </row>
    <row r="738" s="295" customFormat="1" ht="20" customHeight="1" spans="1:8">
      <c r="A738" s="311" t="s">
        <v>604</v>
      </c>
      <c r="B738" s="306"/>
      <c r="C738" s="306">
        <v>70</v>
      </c>
      <c r="D738" s="306">
        <v>70</v>
      </c>
      <c r="E738" s="307">
        <f t="shared" si="112"/>
        <v>100</v>
      </c>
      <c r="F738" s="308" t="s">
        <v>604</v>
      </c>
      <c r="G738" s="310"/>
      <c r="H738" s="295" t="b">
        <f t="shared" si="114"/>
        <v>1</v>
      </c>
    </row>
    <row r="739" s="295" customFormat="1" ht="20" customHeight="1" spans="1:8">
      <c r="A739" s="305" t="s">
        <v>605</v>
      </c>
      <c r="B739" s="306">
        <f t="shared" ref="B739:G739" si="119">SUM(B740:B741)</f>
        <v>222</v>
      </c>
      <c r="C739" s="306">
        <f t="shared" si="119"/>
        <v>280</v>
      </c>
      <c r="D739" s="306">
        <f t="shared" si="119"/>
        <v>280</v>
      </c>
      <c r="E739" s="307">
        <f t="shared" si="112"/>
        <v>100</v>
      </c>
      <c r="F739" s="308" t="s">
        <v>605</v>
      </c>
      <c r="G739" s="310">
        <f t="shared" si="119"/>
        <v>222</v>
      </c>
      <c r="H739" s="295" t="b">
        <f t="shared" si="114"/>
        <v>1</v>
      </c>
    </row>
    <row r="740" s="295" customFormat="1" ht="20" customHeight="1" spans="1:8">
      <c r="A740" s="311" t="s">
        <v>606</v>
      </c>
      <c r="B740" s="306">
        <v>222</v>
      </c>
      <c r="C740" s="306">
        <v>280</v>
      </c>
      <c r="D740" s="306">
        <v>280</v>
      </c>
      <c r="E740" s="307">
        <f t="shared" si="112"/>
        <v>100</v>
      </c>
      <c r="F740" s="308" t="s">
        <v>606</v>
      </c>
      <c r="G740" s="310">
        <v>222</v>
      </c>
      <c r="H740" s="295" t="b">
        <f t="shared" si="114"/>
        <v>1</v>
      </c>
    </row>
    <row r="741" s="295" customFormat="1" ht="20" customHeight="1" spans="1:8">
      <c r="A741" s="311" t="s">
        <v>607</v>
      </c>
      <c r="B741" s="306"/>
      <c r="C741" s="306">
        <v>0</v>
      </c>
      <c r="D741" s="306">
        <v>0</v>
      </c>
      <c r="E741" s="307"/>
      <c r="F741" s="308" t="s">
        <v>607</v>
      </c>
      <c r="G741" s="310"/>
      <c r="H741" s="295" t="b">
        <f t="shared" si="114"/>
        <v>1</v>
      </c>
    </row>
    <row r="742" s="295" customFormat="1" ht="20" customHeight="1" spans="1:8">
      <c r="A742" s="305" t="s">
        <v>608</v>
      </c>
      <c r="B742" s="306">
        <f t="shared" ref="B742:G742" si="120">SUM(B743:B750)</f>
        <v>11</v>
      </c>
      <c r="C742" s="306">
        <f t="shared" si="120"/>
        <v>11</v>
      </c>
      <c r="D742" s="306">
        <f t="shared" si="120"/>
        <v>11</v>
      </c>
      <c r="E742" s="307">
        <f t="shared" si="112"/>
        <v>100</v>
      </c>
      <c r="F742" s="308" t="s">
        <v>608</v>
      </c>
      <c r="G742" s="310">
        <f t="shared" si="120"/>
        <v>11</v>
      </c>
      <c r="H742" s="295" t="b">
        <f t="shared" si="114"/>
        <v>1</v>
      </c>
    </row>
    <row r="743" s="295" customFormat="1" ht="20" customHeight="1" spans="1:8">
      <c r="A743" s="311" t="s">
        <v>44</v>
      </c>
      <c r="B743" s="306"/>
      <c r="C743" s="306">
        <v>0</v>
      </c>
      <c r="D743" s="306">
        <v>0</v>
      </c>
      <c r="E743" s="307"/>
      <c r="F743" s="308" t="s">
        <v>44</v>
      </c>
      <c r="G743" s="310"/>
      <c r="H743" s="295" t="b">
        <f t="shared" si="114"/>
        <v>1</v>
      </c>
    </row>
    <row r="744" s="295" customFormat="1" ht="20" customHeight="1" spans="1:8">
      <c r="A744" s="311" t="s">
        <v>45</v>
      </c>
      <c r="B744" s="306"/>
      <c r="C744" s="306">
        <v>0</v>
      </c>
      <c r="D744" s="306">
        <v>0</v>
      </c>
      <c r="E744" s="307"/>
      <c r="F744" s="308" t="s">
        <v>45</v>
      </c>
      <c r="G744" s="310"/>
      <c r="H744" s="295" t="b">
        <f t="shared" si="114"/>
        <v>1</v>
      </c>
    </row>
    <row r="745" s="295" customFormat="1" ht="20" customHeight="1" spans="1:8">
      <c r="A745" s="311" t="s">
        <v>46</v>
      </c>
      <c r="B745" s="306"/>
      <c r="C745" s="306">
        <v>0</v>
      </c>
      <c r="D745" s="306">
        <v>0</v>
      </c>
      <c r="E745" s="307"/>
      <c r="F745" s="308" t="s">
        <v>46</v>
      </c>
      <c r="G745" s="310"/>
      <c r="H745" s="295" t="b">
        <f t="shared" si="114"/>
        <v>1</v>
      </c>
    </row>
    <row r="746" s="295" customFormat="1" ht="20" customHeight="1" spans="1:8">
      <c r="A746" s="311" t="s">
        <v>87</v>
      </c>
      <c r="B746" s="306"/>
      <c r="C746" s="306">
        <v>0</v>
      </c>
      <c r="D746" s="306">
        <v>0</v>
      </c>
      <c r="E746" s="307"/>
      <c r="F746" s="308" t="s">
        <v>87</v>
      </c>
      <c r="G746" s="310"/>
      <c r="H746" s="295" t="b">
        <f t="shared" si="114"/>
        <v>1</v>
      </c>
    </row>
    <row r="747" s="295" customFormat="1" ht="20" customHeight="1" spans="1:8">
      <c r="A747" s="311" t="s">
        <v>609</v>
      </c>
      <c r="B747" s="306"/>
      <c r="C747" s="306">
        <v>0</v>
      </c>
      <c r="D747" s="306">
        <v>0</v>
      </c>
      <c r="E747" s="307"/>
      <c r="F747" s="308" t="s">
        <v>609</v>
      </c>
      <c r="G747" s="310"/>
      <c r="H747" s="295" t="b">
        <f t="shared" si="114"/>
        <v>1</v>
      </c>
    </row>
    <row r="748" s="295" customFormat="1" ht="20" customHeight="1" spans="1:8">
      <c r="A748" s="311" t="s">
        <v>610</v>
      </c>
      <c r="B748" s="306"/>
      <c r="C748" s="306">
        <v>0</v>
      </c>
      <c r="D748" s="306">
        <v>0</v>
      </c>
      <c r="E748" s="307"/>
      <c r="F748" s="308" t="s">
        <v>610</v>
      </c>
      <c r="G748" s="310"/>
      <c r="H748" s="295" t="b">
        <f t="shared" si="114"/>
        <v>1</v>
      </c>
    </row>
    <row r="749" s="295" customFormat="1" ht="20" customHeight="1" spans="1:8">
      <c r="A749" s="311" t="s">
        <v>53</v>
      </c>
      <c r="B749" s="306">
        <v>11</v>
      </c>
      <c r="C749" s="306">
        <v>11</v>
      </c>
      <c r="D749" s="306">
        <v>11</v>
      </c>
      <c r="E749" s="307">
        <f t="shared" si="112"/>
        <v>100</v>
      </c>
      <c r="F749" s="308" t="s">
        <v>53</v>
      </c>
      <c r="G749" s="310">
        <v>11</v>
      </c>
      <c r="H749" s="295" t="b">
        <f t="shared" si="114"/>
        <v>1</v>
      </c>
    </row>
    <row r="750" s="295" customFormat="1" ht="20" customHeight="1" spans="1:8">
      <c r="A750" s="311" t="s">
        <v>611</v>
      </c>
      <c r="B750" s="306"/>
      <c r="C750" s="306">
        <v>0</v>
      </c>
      <c r="D750" s="306">
        <v>0</v>
      </c>
      <c r="E750" s="307"/>
      <c r="F750" s="308" t="s">
        <v>611</v>
      </c>
      <c r="G750" s="310"/>
      <c r="H750" s="295" t="b">
        <f t="shared" si="114"/>
        <v>1</v>
      </c>
    </row>
    <row r="751" s="295" customFormat="1" ht="20" customHeight="1" spans="1:8">
      <c r="A751" s="305" t="s">
        <v>612</v>
      </c>
      <c r="B751" s="306">
        <f>B752</f>
        <v>40</v>
      </c>
      <c r="C751" s="306">
        <f>C752</f>
        <v>589</v>
      </c>
      <c r="D751" s="306">
        <f>D752</f>
        <v>589</v>
      </c>
      <c r="E751" s="307">
        <f t="shared" si="112"/>
        <v>100</v>
      </c>
      <c r="F751" s="308" t="s">
        <v>613</v>
      </c>
      <c r="G751" s="310">
        <f>SUM(G752)</f>
        <v>40</v>
      </c>
      <c r="H751" s="295" t="b">
        <f t="shared" si="114"/>
        <v>0</v>
      </c>
    </row>
    <row r="752" s="295" customFormat="1" ht="20" customHeight="1" spans="1:8">
      <c r="A752" s="311" t="s">
        <v>614</v>
      </c>
      <c r="B752" s="306">
        <v>40</v>
      </c>
      <c r="C752" s="306">
        <v>589</v>
      </c>
      <c r="D752" s="306">
        <v>589</v>
      </c>
      <c r="E752" s="307">
        <f t="shared" si="112"/>
        <v>100</v>
      </c>
      <c r="F752" s="308" t="s">
        <v>615</v>
      </c>
      <c r="G752" s="310">
        <v>40</v>
      </c>
      <c r="H752" s="295" t="b">
        <f t="shared" si="114"/>
        <v>0</v>
      </c>
    </row>
    <row r="753" s="295" customFormat="1" ht="20" customHeight="1" spans="1:8">
      <c r="A753" s="305" t="s">
        <v>616</v>
      </c>
      <c r="B753" s="306">
        <f>B754</f>
        <v>274</v>
      </c>
      <c r="C753" s="306">
        <f>C754</f>
        <v>6474</v>
      </c>
      <c r="D753" s="306">
        <f>D754</f>
        <v>6474</v>
      </c>
      <c r="E753" s="307">
        <f t="shared" si="112"/>
        <v>100</v>
      </c>
      <c r="F753" s="308" t="s">
        <v>617</v>
      </c>
      <c r="G753" s="310">
        <f>SUM(G754)</f>
        <v>274</v>
      </c>
      <c r="H753" s="295" t="b">
        <f t="shared" si="114"/>
        <v>0</v>
      </c>
    </row>
    <row r="754" s="295" customFormat="1" ht="20" customHeight="1" spans="1:8">
      <c r="A754" s="311" t="s">
        <v>618</v>
      </c>
      <c r="B754" s="306">
        <v>274</v>
      </c>
      <c r="C754" s="306">
        <v>6474</v>
      </c>
      <c r="D754" s="306">
        <v>6474</v>
      </c>
      <c r="E754" s="307">
        <f t="shared" si="112"/>
        <v>100</v>
      </c>
      <c r="F754" s="308" t="s">
        <v>619</v>
      </c>
      <c r="G754" s="310">
        <v>274</v>
      </c>
      <c r="H754" s="295" t="b">
        <f t="shared" si="114"/>
        <v>0</v>
      </c>
    </row>
    <row r="755" s="295" customFormat="1" ht="20" customHeight="1" spans="1:8">
      <c r="A755" s="305" t="s">
        <v>620</v>
      </c>
      <c r="B755" s="306">
        <f t="shared" ref="B755:G755" si="121">SUM(B756,B766,B770,B778,B784,B791,B797,B800,B803,B805,B807,B813,B815,B817,B832)</f>
        <v>4995</v>
      </c>
      <c r="C755" s="306">
        <f t="shared" si="121"/>
        <v>26298</v>
      </c>
      <c r="D755" s="306">
        <f t="shared" si="121"/>
        <v>26298</v>
      </c>
      <c r="E755" s="307">
        <f t="shared" si="112"/>
        <v>100</v>
      </c>
      <c r="F755" s="308" t="s">
        <v>621</v>
      </c>
      <c r="G755" s="309">
        <f t="shared" si="121"/>
        <v>4995</v>
      </c>
      <c r="H755" s="295" t="b">
        <f t="shared" si="114"/>
        <v>0</v>
      </c>
    </row>
    <row r="756" s="295" customFormat="1" ht="20" customHeight="1" spans="1:8">
      <c r="A756" s="305" t="s">
        <v>622</v>
      </c>
      <c r="B756" s="306">
        <f t="shared" ref="B756:G756" si="122">SUM(B757:B765)</f>
        <v>139</v>
      </c>
      <c r="C756" s="306">
        <f t="shared" si="122"/>
        <v>298</v>
      </c>
      <c r="D756" s="306">
        <f t="shared" si="122"/>
        <v>298</v>
      </c>
      <c r="E756" s="307">
        <f t="shared" si="112"/>
        <v>100</v>
      </c>
      <c r="F756" s="308" t="s">
        <v>622</v>
      </c>
      <c r="G756" s="310">
        <f t="shared" si="122"/>
        <v>139</v>
      </c>
      <c r="H756" s="295" t="b">
        <f t="shared" si="114"/>
        <v>1</v>
      </c>
    </row>
    <row r="757" s="295" customFormat="1" ht="20" customHeight="1" spans="1:8">
      <c r="A757" s="311" t="s">
        <v>44</v>
      </c>
      <c r="B757" s="306">
        <v>139</v>
      </c>
      <c r="C757" s="306">
        <v>298</v>
      </c>
      <c r="D757" s="306">
        <v>298</v>
      </c>
      <c r="E757" s="307">
        <f t="shared" si="112"/>
        <v>100</v>
      </c>
      <c r="F757" s="308" t="s">
        <v>44</v>
      </c>
      <c r="G757" s="310">
        <v>139</v>
      </c>
      <c r="H757" s="295" t="b">
        <f t="shared" si="114"/>
        <v>1</v>
      </c>
    </row>
    <row r="758" s="295" customFormat="1" ht="20" customHeight="1" spans="1:8">
      <c r="A758" s="311" t="s">
        <v>45</v>
      </c>
      <c r="B758" s="306"/>
      <c r="C758" s="306">
        <v>0</v>
      </c>
      <c r="D758" s="306">
        <v>0</v>
      </c>
      <c r="E758" s="307"/>
      <c r="F758" s="308" t="s">
        <v>45</v>
      </c>
      <c r="G758" s="310"/>
      <c r="H758" s="295" t="b">
        <f t="shared" si="114"/>
        <v>1</v>
      </c>
    </row>
    <row r="759" s="295" customFormat="1" ht="20" customHeight="1" spans="1:8">
      <c r="A759" s="311" t="s">
        <v>46</v>
      </c>
      <c r="B759" s="306"/>
      <c r="C759" s="306">
        <v>0</v>
      </c>
      <c r="D759" s="306">
        <v>0</v>
      </c>
      <c r="E759" s="307"/>
      <c r="F759" s="308" t="s">
        <v>46</v>
      </c>
      <c r="G759" s="310"/>
      <c r="H759" s="295" t="b">
        <f t="shared" si="114"/>
        <v>1</v>
      </c>
    </row>
    <row r="760" s="295" customFormat="1" ht="20" customHeight="1" spans="1:8">
      <c r="A760" s="311" t="s">
        <v>623</v>
      </c>
      <c r="B760" s="306"/>
      <c r="C760" s="306">
        <v>0</v>
      </c>
      <c r="D760" s="306">
        <v>0</v>
      </c>
      <c r="E760" s="307"/>
      <c r="F760" s="308" t="s">
        <v>623</v>
      </c>
      <c r="G760" s="310"/>
      <c r="H760" s="295" t="b">
        <f t="shared" si="114"/>
        <v>1</v>
      </c>
    </row>
    <row r="761" s="295" customFormat="1" ht="20" customHeight="1" spans="1:8">
      <c r="A761" s="311" t="s">
        <v>624</v>
      </c>
      <c r="B761" s="306"/>
      <c r="C761" s="306">
        <v>0</v>
      </c>
      <c r="D761" s="306">
        <v>0</v>
      </c>
      <c r="E761" s="307"/>
      <c r="F761" s="308" t="s">
        <v>624</v>
      </c>
      <c r="G761" s="310"/>
      <c r="H761" s="295" t="b">
        <f t="shared" si="114"/>
        <v>1</v>
      </c>
    </row>
    <row r="762" s="295" customFormat="1" ht="20" customHeight="1" spans="1:8">
      <c r="A762" s="311" t="s">
        <v>625</v>
      </c>
      <c r="B762" s="306"/>
      <c r="C762" s="306">
        <v>0</v>
      </c>
      <c r="D762" s="306">
        <v>0</v>
      </c>
      <c r="E762" s="307"/>
      <c r="F762" s="308" t="s">
        <v>625</v>
      </c>
      <c r="G762" s="310"/>
      <c r="H762" s="295" t="b">
        <f t="shared" si="114"/>
        <v>1</v>
      </c>
    </row>
    <row r="763" s="295" customFormat="1" ht="20" customHeight="1" spans="1:8">
      <c r="A763" s="311" t="s">
        <v>626</v>
      </c>
      <c r="B763" s="306"/>
      <c r="C763" s="306">
        <v>0</v>
      </c>
      <c r="D763" s="306">
        <v>0</v>
      </c>
      <c r="E763" s="307"/>
      <c r="F763" s="308" t="s">
        <v>626</v>
      </c>
      <c r="G763" s="310"/>
      <c r="H763" s="295" t="b">
        <f t="shared" si="114"/>
        <v>1</v>
      </c>
    </row>
    <row r="764" s="295" customFormat="1" ht="20" customHeight="1" spans="1:5">
      <c r="A764" s="311" t="s">
        <v>627</v>
      </c>
      <c r="B764" s="306"/>
      <c r="C764" s="306">
        <v>0</v>
      </c>
      <c r="D764" s="306">
        <v>0</v>
      </c>
      <c r="E764" s="307"/>
    </row>
    <row r="765" s="295" customFormat="1" ht="20" customHeight="1" spans="1:8">
      <c r="A765" s="311" t="s">
        <v>628</v>
      </c>
      <c r="B765" s="306"/>
      <c r="C765" s="306">
        <v>0</v>
      </c>
      <c r="D765" s="306">
        <v>0</v>
      </c>
      <c r="E765" s="307"/>
      <c r="F765" s="308" t="s">
        <v>628</v>
      </c>
      <c r="G765" s="310"/>
      <c r="H765" s="295" t="b">
        <f t="shared" ref="H765:H828" si="123">EXACT(A765,F765)</f>
        <v>1</v>
      </c>
    </row>
    <row r="766" s="295" customFormat="1" ht="20" customHeight="1" spans="1:8">
      <c r="A766" s="305" t="s">
        <v>629</v>
      </c>
      <c r="B766" s="306">
        <f t="shared" ref="B766:G766" si="124">SUM(B767:B769)</f>
        <v>0</v>
      </c>
      <c r="C766" s="306">
        <f t="shared" si="124"/>
        <v>8</v>
      </c>
      <c r="D766" s="306">
        <f t="shared" si="124"/>
        <v>8</v>
      </c>
      <c r="E766" s="307">
        <f t="shared" si="112"/>
        <v>100</v>
      </c>
      <c r="F766" s="308" t="s">
        <v>629</v>
      </c>
      <c r="G766" s="310">
        <f t="shared" si="124"/>
        <v>0</v>
      </c>
      <c r="H766" s="295" t="b">
        <f t="shared" si="123"/>
        <v>1</v>
      </c>
    </row>
    <row r="767" s="295" customFormat="1" ht="20" customHeight="1" spans="1:8">
      <c r="A767" s="311" t="s">
        <v>630</v>
      </c>
      <c r="B767" s="306"/>
      <c r="C767" s="306">
        <v>5</v>
      </c>
      <c r="D767" s="306">
        <v>5</v>
      </c>
      <c r="E767" s="307">
        <f t="shared" si="112"/>
        <v>100</v>
      </c>
      <c r="F767" s="308" t="s">
        <v>630</v>
      </c>
      <c r="G767" s="310"/>
      <c r="H767" s="295" t="b">
        <f t="shared" si="123"/>
        <v>1</v>
      </c>
    </row>
    <row r="768" s="295" customFormat="1" ht="20" customHeight="1" spans="1:8">
      <c r="A768" s="311" t="s">
        <v>631</v>
      </c>
      <c r="B768" s="306"/>
      <c r="C768" s="306">
        <v>0</v>
      </c>
      <c r="D768" s="306">
        <v>0</v>
      </c>
      <c r="E768" s="307"/>
      <c r="F768" s="308" t="s">
        <v>631</v>
      </c>
      <c r="G768" s="310"/>
      <c r="H768" s="295" t="b">
        <f t="shared" si="123"/>
        <v>1</v>
      </c>
    </row>
    <row r="769" s="295" customFormat="1" ht="20" customHeight="1" spans="1:8">
      <c r="A769" s="311" t="s">
        <v>632</v>
      </c>
      <c r="B769" s="306"/>
      <c r="C769" s="306">
        <v>3</v>
      </c>
      <c r="D769" s="306">
        <v>3</v>
      </c>
      <c r="E769" s="307">
        <f t="shared" si="112"/>
        <v>100</v>
      </c>
      <c r="F769" s="308" t="s">
        <v>632</v>
      </c>
      <c r="G769" s="310"/>
      <c r="H769" s="295" t="b">
        <f t="shared" si="123"/>
        <v>1</v>
      </c>
    </row>
    <row r="770" s="295" customFormat="1" ht="20" customHeight="1" spans="1:8">
      <c r="A770" s="305" t="s">
        <v>633</v>
      </c>
      <c r="B770" s="306">
        <f t="shared" ref="B770:G770" si="125">SUM(B771:B777)</f>
        <v>1000</v>
      </c>
      <c r="C770" s="306">
        <f t="shared" si="125"/>
        <v>4398</v>
      </c>
      <c r="D770" s="306">
        <f t="shared" si="125"/>
        <v>4398</v>
      </c>
      <c r="E770" s="307">
        <f t="shared" si="112"/>
        <v>100</v>
      </c>
      <c r="F770" s="308" t="s">
        <v>633</v>
      </c>
      <c r="G770" s="310">
        <f t="shared" si="125"/>
        <v>1000</v>
      </c>
      <c r="H770" s="295" t="b">
        <f t="shared" si="123"/>
        <v>1</v>
      </c>
    </row>
    <row r="771" s="295" customFormat="1" ht="20" customHeight="1" spans="1:8">
      <c r="A771" s="311" t="s">
        <v>634</v>
      </c>
      <c r="B771" s="306"/>
      <c r="C771" s="306">
        <v>0</v>
      </c>
      <c r="D771" s="306">
        <v>0</v>
      </c>
      <c r="E771" s="307"/>
      <c r="F771" s="308" t="s">
        <v>634</v>
      </c>
      <c r="G771" s="310"/>
      <c r="H771" s="295" t="b">
        <f t="shared" si="123"/>
        <v>1</v>
      </c>
    </row>
    <row r="772" s="295" customFormat="1" ht="20" customHeight="1" spans="1:8">
      <c r="A772" s="311" t="s">
        <v>635</v>
      </c>
      <c r="B772" s="306">
        <v>1000</v>
      </c>
      <c r="C772" s="306">
        <v>3430</v>
      </c>
      <c r="D772" s="306">
        <v>3430</v>
      </c>
      <c r="E772" s="307">
        <f t="shared" si="112"/>
        <v>100</v>
      </c>
      <c r="F772" s="308" t="s">
        <v>635</v>
      </c>
      <c r="G772" s="310">
        <v>1000</v>
      </c>
      <c r="H772" s="295" t="b">
        <f t="shared" si="123"/>
        <v>1</v>
      </c>
    </row>
    <row r="773" s="295" customFormat="1" ht="20" customHeight="1" spans="1:8">
      <c r="A773" s="311" t="s">
        <v>636</v>
      </c>
      <c r="B773" s="306"/>
      <c r="C773" s="306">
        <v>0</v>
      </c>
      <c r="D773" s="306">
        <v>0</v>
      </c>
      <c r="E773" s="307"/>
      <c r="F773" s="308" t="s">
        <v>636</v>
      </c>
      <c r="G773" s="310"/>
      <c r="H773" s="295" t="b">
        <f t="shared" si="123"/>
        <v>1</v>
      </c>
    </row>
    <row r="774" s="295" customFormat="1" ht="20" customHeight="1" spans="1:8">
      <c r="A774" s="311" t="s">
        <v>637</v>
      </c>
      <c r="B774" s="306"/>
      <c r="C774" s="306">
        <v>968</v>
      </c>
      <c r="D774" s="306">
        <v>968</v>
      </c>
      <c r="E774" s="307">
        <f>D774/C774*100</f>
        <v>100</v>
      </c>
      <c r="F774" s="308" t="s">
        <v>637</v>
      </c>
      <c r="G774" s="310"/>
      <c r="H774" s="295" t="b">
        <f t="shared" si="123"/>
        <v>1</v>
      </c>
    </row>
    <row r="775" s="295" customFormat="1" ht="20" customHeight="1" spans="1:8">
      <c r="A775" s="311" t="s">
        <v>638</v>
      </c>
      <c r="B775" s="306"/>
      <c r="C775" s="306">
        <v>0</v>
      </c>
      <c r="D775" s="306">
        <v>0</v>
      </c>
      <c r="E775" s="307"/>
      <c r="F775" s="308" t="s">
        <v>638</v>
      </c>
      <c r="G775" s="310"/>
      <c r="H775" s="295" t="b">
        <f t="shared" si="123"/>
        <v>1</v>
      </c>
    </row>
    <row r="776" s="295" customFormat="1" ht="20" customHeight="1" spans="1:8">
      <c r="A776" s="311" t="s">
        <v>639</v>
      </c>
      <c r="B776" s="306"/>
      <c r="C776" s="306">
        <v>0</v>
      </c>
      <c r="D776" s="306">
        <v>0</v>
      </c>
      <c r="E776" s="307"/>
      <c r="F776" s="308" t="s">
        <v>639</v>
      </c>
      <c r="G776" s="310"/>
      <c r="H776" s="295" t="b">
        <f t="shared" si="123"/>
        <v>1</v>
      </c>
    </row>
    <row r="777" s="295" customFormat="1" ht="20" customHeight="1" spans="1:8">
      <c r="A777" s="311" t="s">
        <v>640</v>
      </c>
      <c r="B777" s="306"/>
      <c r="C777" s="306">
        <v>0</v>
      </c>
      <c r="D777" s="306">
        <v>0</v>
      </c>
      <c r="E777" s="307"/>
      <c r="F777" s="308" t="s">
        <v>640</v>
      </c>
      <c r="G777" s="310"/>
      <c r="H777" s="295" t="b">
        <f t="shared" si="123"/>
        <v>1</v>
      </c>
    </row>
    <row r="778" s="295" customFormat="1" ht="20" customHeight="1" spans="1:8">
      <c r="A778" s="305" t="s">
        <v>641</v>
      </c>
      <c r="B778" s="306">
        <f t="shared" ref="B778:G778" si="126">SUM(B779:B783)</f>
        <v>20</v>
      </c>
      <c r="C778" s="306">
        <f t="shared" si="126"/>
        <v>11950</v>
      </c>
      <c r="D778" s="306">
        <f t="shared" si="126"/>
        <v>11950</v>
      </c>
      <c r="E778" s="307">
        <f>D778/C778*100</f>
        <v>100</v>
      </c>
      <c r="F778" s="308" t="s">
        <v>641</v>
      </c>
      <c r="G778" s="310">
        <f t="shared" si="126"/>
        <v>20</v>
      </c>
      <c r="H778" s="295" t="b">
        <f t="shared" si="123"/>
        <v>1</v>
      </c>
    </row>
    <row r="779" s="295" customFormat="1" ht="20" customHeight="1" spans="1:8">
      <c r="A779" s="311" t="s">
        <v>642</v>
      </c>
      <c r="B779" s="306">
        <v>20</v>
      </c>
      <c r="C779" s="306">
        <v>6561</v>
      </c>
      <c r="D779" s="306">
        <v>6561</v>
      </c>
      <c r="E779" s="307">
        <f>D779/C779*100</f>
        <v>100</v>
      </c>
      <c r="F779" s="308" t="s">
        <v>642</v>
      </c>
      <c r="G779" s="310">
        <v>20</v>
      </c>
      <c r="H779" s="295" t="b">
        <f t="shared" si="123"/>
        <v>1</v>
      </c>
    </row>
    <row r="780" s="295" customFormat="1" ht="20" customHeight="1" spans="1:8">
      <c r="A780" s="311" t="s">
        <v>643</v>
      </c>
      <c r="B780" s="306"/>
      <c r="C780" s="306">
        <v>5369</v>
      </c>
      <c r="D780" s="306">
        <v>5369</v>
      </c>
      <c r="E780" s="307">
        <f>D780/C780*100</f>
        <v>100</v>
      </c>
      <c r="F780" s="308" t="s">
        <v>643</v>
      </c>
      <c r="G780" s="310"/>
      <c r="H780" s="295" t="b">
        <f t="shared" si="123"/>
        <v>1</v>
      </c>
    </row>
    <row r="781" s="295" customFormat="1" ht="20" customHeight="1" spans="1:8">
      <c r="A781" s="311" t="s">
        <v>644</v>
      </c>
      <c r="B781" s="306"/>
      <c r="C781" s="306">
        <v>0</v>
      </c>
      <c r="D781" s="306">
        <v>0</v>
      </c>
      <c r="E781" s="307"/>
      <c r="F781" s="308" t="s">
        <v>644</v>
      </c>
      <c r="G781" s="310"/>
      <c r="H781" s="295" t="b">
        <f t="shared" si="123"/>
        <v>1</v>
      </c>
    </row>
    <row r="782" s="295" customFormat="1" ht="20" customHeight="1" spans="1:8">
      <c r="A782" s="311" t="s">
        <v>645</v>
      </c>
      <c r="B782" s="306"/>
      <c r="C782" s="306">
        <v>0</v>
      </c>
      <c r="D782" s="306">
        <v>0</v>
      </c>
      <c r="E782" s="307"/>
      <c r="F782" s="308" t="s">
        <v>645</v>
      </c>
      <c r="G782" s="310"/>
      <c r="H782" s="295" t="b">
        <f t="shared" si="123"/>
        <v>1</v>
      </c>
    </row>
    <row r="783" s="295" customFormat="1" ht="20" customHeight="1" spans="1:8">
      <c r="A783" s="311" t="s">
        <v>646</v>
      </c>
      <c r="B783" s="306"/>
      <c r="C783" s="306">
        <v>20</v>
      </c>
      <c r="D783" s="306">
        <v>20</v>
      </c>
      <c r="E783" s="307">
        <f>D783/C783*100</f>
        <v>100</v>
      </c>
      <c r="F783" s="308" t="s">
        <v>646</v>
      </c>
      <c r="G783" s="310"/>
      <c r="H783" s="295" t="b">
        <f t="shared" si="123"/>
        <v>1</v>
      </c>
    </row>
    <row r="784" s="295" customFormat="1" ht="20" customHeight="1" spans="1:8">
      <c r="A784" s="305" t="s">
        <v>647</v>
      </c>
      <c r="B784" s="306">
        <f t="shared" ref="B784:G784" si="127">SUM(B785:B790)</f>
        <v>0</v>
      </c>
      <c r="C784" s="306">
        <f t="shared" si="127"/>
        <v>490</v>
      </c>
      <c r="D784" s="306">
        <f t="shared" si="127"/>
        <v>490</v>
      </c>
      <c r="E784" s="307">
        <f>D784/C784*100</f>
        <v>100</v>
      </c>
      <c r="F784" s="308" t="s">
        <v>647</v>
      </c>
      <c r="G784" s="310">
        <f t="shared" si="127"/>
        <v>0</v>
      </c>
      <c r="H784" s="295" t="b">
        <f t="shared" si="123"/>
        <v>1</v>
      </c>
    </row>
    <row r="785" s="295" customFormat="1" ht="20" customHeight="1" spans="1:8">
      <c r="A785" s="311" t="s">
        <v>648</v>
      </c>
      <c r="B785" s="306"/>
      <c r="C785" s="306">
        <v>0</v>
      </c>
      <c r="D785" s="306">
        <v>0</v>
      </c>
      <c r="E785" s="307"/>
      <c r="F785" s="308" t="s">
        <v>648</v>
      </c>
      <c r="G785" s="310"/>
      <c r="H785" s="295" t="b">
        <f t="shared" si="123"/>
        <v>1</v>
      </c>
    </row>
    <row r="786" s="295" customFormat="1" ht="20" customHeight="1" spans="1:8">
      <c r="A786" s="311" t="s">
        <v>649</v>
      </c>
      <c r="B786" s="306"/>
      <c r="C786" s="306">
        <v>490</v>
      </c>
      <c r="D786" s="306">
        <v>490</v>
      </c>
      <c r="E786" s="307">
        <f>D786/C786*100</f>
        <v>100</v>
      </c>
      <c r="F786" s="308" t="s">
        <v>649</v>
      </c>
      <c r="G786" s="310"/>
      <c r="H786" s="295" t="b">
        <f t="shared" si="123"/>
        <v>1</v>
      </c>
    </row>
    <row r="787" s="295" customFormat="1" ht="20" customHeight="1" spans="1:8">
      <c r="A787" s="311" t="s">
        <v>650</v>
      </c>
      <c r="B787" s="306"/>
      <c r="C787" s="306">
        <v>0</v>
      </c>
      <c r="D787" s="306">
        <v>0</v>
      </c>
      <c r="E787" s="307"/>
      <c r="F787" s="308" t="s">
        <v>650</v>
      </c>
      <c r="G787" s="310"/>
      <c r="H787" s="295" t="b">
        <f t="shared" si="123"/>
        <v>1</v>
      </c>
    </row>
    <row r="788" s="295" customFormat="1" ht="20" customHeight="1" spans="1:8">
      <c r="A788" s="311" t="s">
        <v>651</v>
      </c>
      <c r="B788" s="306"/>
      <c r="C788" s="306">
        <v>0</v>
      </c>
      <c r="D788" s="306">
        <v>0</v>
      </c>
      <c r="E788" s="307"/>
      <c r="F788" s="308" t="s">
        <v>651</v>
      </c>
      <c r="G788" s="310"/>
      <c r="H788" s="295" t="b">
        <f t="shared" si="123"/>
        <v>1</v>
      </c>
    </row>
    <row r="789" s="295" customFormat="1" ht="20" customHeight="1" spans="1:8">
      <c r="A789" s="311" t="s">
        <v>652</v>
      </c>
      <c r="B789" s="306"/>
      <c r="C789" s="306">
        <v>0</v>
      </c>
      <c r="D789" s="306">
        <v>0</v>
      </c>
      <c r="E789" s="307"/>
      <c r="F789" s="308" t="s">
        <v>652</v>
      </c>
      <c r="G789" s="310"/>
      <c r="H789" s="295" t="b">
        <f t="shared" si="123"/>
        <v>1</v>
      </c>
    </row>
    <row r="790" s="295" customFormat="1" ht="20" customHeight="1" spans="1:8">
      <c r="A790" s="311" t="s">
        <v>653</v>
      </c>
      <c r="B790" s="306"/>
      <c r="C790" s="306">
        <v>0</v>
      </c>
      <c r="D790" s="306">
        <v>0</v>
      </c>
      <c r="E790" s="307"/>
      <c r="F790" s="308" t="s">
        <v>653</v>
      </c>
      <c r="G790" s="310"/>
      <c r="H790" s="295" t="b">
        <f t="shared" si="123"/>
        <v>1</v>
      </c>
    </row>
    <row r="791" s="295" customFormat="1" ht="20" customHeight="1" spans="1:8">
      <c r="A791" s="305" t="s">
        <v>654</v>
      </c>
      <c r="B791" s="306">
        <f t="shared" ref="B791:G791" si="128">SUM(B792:B796)</f>
        <v>0</v>
      </c>
      <c r="C791" s="306">
        <f t="shared" si="128"/>
        <v>6573</v>
      </c>
      <c r="D791" s="306">
        <f t="shared" si="128"/>
        <v>6573</v>
      </c>
      <c r="E791" s="307">
        <f>D791/C791*100</f>
        <v>100</v>
      </c>
      <c r="F791" s="308" t="s">
        <v>654</v>
      </c>
      <c r="G791" s="310">
        <f t="shared" si="128"/>
        <v>0</v>
      </c>
      <c r="H791" s="295" t="b">
        <f t="shared" si="123"/>
        <v>1</v>
      </c>
    </row>
    <row r="792" s="295" customFormat="1" ht="20" customHeight="1" spans="1:8">
      <c r="A792" s="311" t="s">
        <v>655</v>
      </c>
      <c r="B792" s="306"/>
      <c r="C792" s="306">
        <v>5098</v>
      </c>
      <c r="D792" s="306">
        <v>5098</v>
      </c>
      <c r="E792" s="307">
        <f>D792/C792*100</f>
        <v>100</v>
      </c>
      <c r="F792" s="308" t="s">
        <v>655</v>
      </c>
      <c r="G792" s="310"/>
      <c r="H792" s="295" t="b">
        <f t="shared" si="123"/>
        <v>1</v>
      </c>
    </row>
    <row r="793" s="295" customFormat="1" ht="20" customHeight="1" spans="1:8">
      <c r="A793" s="311" t="s">
        <v>656</v>
      </c>
      <c r="B793" s="306"/>
      <c r="C793" s="306">
        <v>0</v>
      </c>
      <c r="D793" s="306">
        <v>0</v>
      </c>
      <c r="E793" s="307"/>
      <c r="F793" s="308" t="s">
        <v>656</v>
      </c>
      <c r="G793" s="310"/>
      <c r="H793" s="295" t="b">
        <f t="shared" si="123"/>
        <v>1</v>
      </c>
    </row>
    <row r="794" s="295" customFormat="1" ht="20" customHeight="1" spans="1:8">
      <c r="A794" s="311" t="s">
        <v>657</v>
      </c>
      <c r="B794" s="306"/>
      <c r="C794" s="306">
        <v>0</v>
      </c>
      <c r="D794" s="306">
        <v>0</v>
      </c>
      <c r="E794" s="307"/>
      <c r="F794" s="308" t="s">
        <v>657</v>
      </c>
      <c r="G794" s="310"/>
      <c r="H794" s="295" t="b">
        <f t="shared" si="123"/>
        <v>1</v>
      </c>
    </row>
    <row r="795" s="295" customFormat="1" ht="20" customHeight="1" spans="1:8">
      <c r="A795" s="311" t="s">
        <v>658</v>
      </c>
      <c r="B795" s="306"/>
      <c r="C795" s="306">
        <v>1475</v>
      </c>
      <c r="D795" s="306">
        <v>1475</v>
      </c>
      <c r="E795" s="307">
        <f>D795/C795*100</f>
        <v>100</v>
      </c>
      <c r="F795" s="308" t="s">
        <v>658</v>
      </c>
      <c r="G795" s="310"/>
      <c r="H795" s="295" t="b">
        <f t="shared" si="123"/>
        <v>1</v>
      </c>
    </row>
    <row r="796" s="295" customFormat="1" ht="20" customHeight="1" spans="1:8">
      <c r="A796" s="311" t="s">
        <v>659</v>
      </c>
      <c r="B796" s="306"/>
      <c r="C796" s="306">
        <v>0</v>
      </c>
      <c r="D796" s="306">
        <v>0</v>
      </c>
      <c r="E796" s="307"/>
      <c r="F796" s="308" t="s">
        <v>659</v>
      </c>
      <c r="G796" s="310"/>
      <c r="H796" s="295" t="b">
        <f t="shared" si="123"/>
        <v>1</v>
      </c>
    </row>
    <row r="797" s="295" customFormat="1" ht="20" customHeight="1" spans="1:8">
      <c r="A797" s="305" t="s">
        <v>660</v>
      </c>
      <c r="B797" s="306">
        <f t="shared" ref="B797:G797" si="129">SUM(B798:B799)</f>
        <v>0</v>
      </c>
      <c r="C797" s="306">
        <f t="shared" si="129"/>
        <v>0</v>
      </c>
      <c r="D797" s="306">
        <f t="shared" si="129"/>
        <v>0</v>
      </c>
      <c r="E797" s="307"/>
      <c r="F797" s="308" t="s">
        <v>660</v>
      </c>
      <c r="G797" s="310">
        <f t="shared" si="129"/>
        <v>0</v>
      </c>
      <c r="H797" s="295" t="b">
        <f t="shared" si="123"/>
        <v>1</v>
      </c>
    </row>
    <row r="798" s="295" customFormat="1" ht="20" customHeight="1" spans="1:8">
      <c r="A798" s="311" t="s">
        <v>661</v>
      </c>
      <c r="B798" s="306"/>
      <c r="C798" s="306">
        <v>0</v>
      </c>
      <c r="D798" s="306">
        <v>0</v>
      </c>
      <c r="E798" s="307"/>
      <c r="F798" s="308" t="s">
        <v>661</v>
      </c>
      <c r="G798" s="310"/>
      <c r="H798" s="295" t="b">
        <f t="shared" si="123"/>
        <v>1</v>
      </c>
    </row>
    <row r="799" s="295" customFormat="1" ht="20" customHeight="1" spans="1:8">
      <c r="A799" s="311" t="s">
        <v>662</v>
      </c>
      <c r="B799" s="306"/>
      <c r="C799" s="306">
        <v>0</v>
      </c>
      <c r="D799" s="306">
        <v>0</v>
      </c>
      <c r="E799" s="307"/>
      <c r="F799" s="308" t="s">
        <v>662</v>
      </c>
      <c r="G799" s="310"/>
      <c r="H799" s="295" t="b">
        <f t="shared" si="123"/>
        <v>1</v>
      </c>
    </row>
    <row r="800" s="295" customFormat="1" ht="20" customHeight="1" spans="1:8">
      <c r="A800" s="305" t="s">
        <v>663</v>
      </c>
      <c r="B800" s="306">
        <f t="shared" ref="B800:G800" si="130">SUM(B801:B802)</f>
        <v>0</v>
      </c>
      <c r="C800" s="306">
        <f t="shared" si="130"/>
        <v>0</v>
      </c>
      <c r="D800" s="306">
        <f t="shared" si="130"/>
        <v>0</v>
      </c>
      <c r="E800" s="307"/>
      <c r="F800" s="308" t="s">
        <v>663</v>
      </c>
      <c r="G800" s="310">
        <f t="shared" si="130"/>
        <v>0</v>
      </c>
      <c r="H800" s="295" t="b">
        <f t="shared" si="123"/>
        <v>1</v>
      </c>
    </row>
    <row r="801" s="295" customFormat="1" ht="20" customHeight="1" spans="1:8">
      <c r="A801" s="311" t="s">
        <v>664</v>
      </c>
      <c r="B801" s="306"/>
      <c r="C801" s="306">
        <v>0</v>
      </c>
      <c r="D801" s="306">
        <v>0</v>
      </c>
      <c r="E801" s="307"/>
      <c r="F801" s="308" t="s">
        <v>664</v>
      </c>
      <c r="G801" s="310"/>
      <c r="H801" s="295" t="b">
        <f t="shared" si="123"/>
        <v>1</v>
      </c>
    </row>
    <row r="802" s="295" customFormat="1" ht="20" customHeight="1" spans="1:8">
      <c r="A802" s="311" t="s">
        <v>665</v>
      </c>
      <c r="B802" s="306"/>
      <c r="C802" s="306">
        <v>0</v>
      </c>
      <c r="D802" s="306">
        <v>0</v>
      </c>
      <c r="E802" s="307"/>
      <c r="F802" s="308" t="s">
        <v>665</v>
      </c>
      <c r="G802" s="310"/>
      <c r="H802" s="295" t="b">
        <f t="shared" si="123"/>
        <v>1</v>
      </c>
    </row>
    <row r="803" s="295" customFormat="1" ht="20" customHeight="1" spans="1:8">
      <c r="A803" s="305" t="s">
        <v>666</v>
      </c>
      <c r="B803" s="306">
        <f>B804</f>
        <v>0</v>
      </c>
      <c r="C803" s="306">
        <f>C804</f>
        <v>0</v>
      </c>
      <c r="D803" s="306">
        <f>D804</f>
        <v>0</v>
      </c>
      <c r="E803" s="307"/>
      <c r="F803" s="308" t="s">
        <v>667</v>
      </c>
      <c r="G803" s="310">
        <f>SUM(G804)</f>
        <v>0</v>
      </c>
      <c r="H803" s="295" t="b">
        <f t="shared" si="123"/>
        <v>0</v>
      </c>
    </row>
    <row r="804" s="295" customFormat="1" ht="20" customHeight="1" spans="1:8">
      <c r="A804" s="311" t="s">
        <v>668</v>
      </c>
      <c r="B804" s="306"/>
      <c r="C804" s="306">
        <v>0</v>
      </c>
      <c r="D804" s="306">
        <v>0</v>
      </c>
      <c r="E804" s="307"/>
      <c r="F804" s="308" t="s">
        <v>669</v>
      </c>
      <c r="G804" s="310"/>
      <c r="H804" s="295" t="b">
        <f t="shared" si="123"/>
        <v>0</v>
      </c>
    </row>
    <row r="805" s="295" customFormat="1" ht="20" customHeight="1" spans="1:8">
      <c r="A805" s="305" t="s">
        <v>670</v>
      </c>
      <c r="B805" s="306">
        <f>B806</f>
        <v>0</v>
      </c>
      <c r="C805" s="306">
        <f>C806</f>
        <v>89</v>
      </c>
      <c r="D805" s="306">
        <f>D806</f>
        <v>89</v>
      </c>
      <c r="E805" s="307">
        <f>D805/C805*100</f>
        <v>100</v>
      </c>
      <c r="F805" s="308" t="s">
        <v>671</v>
      </c>
      <c r="G805" s="310">
        <f>SUM(G806)</f>
        <v>0</v>
      </c>
      <c r="H805" s="295" t="b">
        <f t="shared" si="123"/>
        <v>0</v>
      </c>
    </row>
    <row r="806" s="295" customFormat="1" ht="20" customHeight="1" spans="1:8">
      <c r="A806" s="311" t="s">
        <v>672</v>
      </c>
      <c r="B806" s="306"/>
      <c r="C806" s="306">
        <v>89</v>
      </c>
      <c r="D806" s="306">
        <v>89</v>
      </c>
      <c r="E806" s="307">
        <f>D806/C806*100</f>
        <v>100</v>
      </c>
      <c r="F806" s="308" t="s">
        <v>673</v>
      </c>
      <c r="G806" s="310"/>
      <c r="H806" s="295" t="b">
        <f t="shared" si="123"/>
        <v>0</v>
      </c>
    </row>
    <row r="807" s="295" customFormat="1" ht="20" customHeight="1" spans="1:8">
      <c r="A807" s="305" t="s">
        <v>674</v>
      </c>
      <c r="B807" s="306">
        <f t="shared" ref="B807:G807" si="131">SUM(B808:B812)</f>
        <v>198</v>
      </c>
      <c r="C807" s="306">
        <f t="shared" si="131"/>
        <v>228</v>
      </c>
      <c r="D807" s="306">
        <f t="shared" si="131"/>
        <v>228</v>
      </c>
      <c r="E807" s="307">
        <f>D807/C807*100</f>
        <v>100</v>
      </c>
      <c r="F807" s="308" t="s">
        <v>674</v>
      </c>
      <c r="G807" s="310">
        <f t="shared" si="131"/>
        <v>198</v>
      </c>
      <c r="H807" s="295" t="b">
        <f t="shared" si="123"/>
        <v>1</v>
      </c>
    </row>
    <row r="808" s="295" customFormat="1" ht="20" customHeight="1" spans="1:8">
      <c r="A808" s="311" t="s">
        <v>675</v>
      </c>
      <c r="B808" s="306">
        <v>97</v>
      </c>
      <c r="C808" s="306">
        <v>97</v>
      </c>
      <c r="D808" s="306">
        <v>97</v>
      </c>
      <c r="E808" s="307">
        <f>D808/C808*100</f>
        <v>100</v>
      </c>
      <c r="F808" s="308" t="s">
        <v>675</v>
      </c>
      <c r="G808" s="310">
        <v>97</v>
      </c>
      <c r="H808" s="295" t="b">
        <f t="shared" si="123"/>
        <v>1</v>
      </c>
    </row>
    <row r="809" s="295" customFormat="1" ht="20" customHeight="1" spans="1:8">
      <c r="A809" s="311" t="s">
        <v>676</v>
      </c>
      <c r="B809" s="306">
        <v>101</v>
      </c>
      <c r="C809" s="306">
        <v>101</v>
      </c>
      <c r="D809" s="306">
        <v>101</v>
      </c>
      <c r="E809" s="307">
        <f>D809/C809*100</f>
        <v>100</v>
      </c>
      <c r="F809" s="308" t="s">
        <v>676</v>
      </c>
      <c r="G809" s="310">
        <v>101</v>
      </c>
      <c r="H809" s="295" t="b">
        <f t="shared" si="123"/>
        <v>1</v>
      </c>
    </row>
    <row r="810" s="295" customFormat="1" ht="20" customHeight="1" spans="1:8">
      <c r="A810" s="311" t="s">
        <v>677</v>
      </c>
      <c r="B810" s="306"/>
      <c r="C810" s="306">
        <v>0</v>
      </c>
      <c r="D810" s="306">
        <v>0</v>
      </c>
      <c r="E810" s="307"/>
      <c r="F810" s="308" t="s">
        <v>677</v>
      </c>
      <c r="G810" s="310"/>
      <c r="H810" s="295" t="b">
        <f t="shared" si="123"/>
        <v>1</v>
      </c>
    </row>
    <row r="811" s="295" customFormat="1" ht="20" customHeight="1" spans="1:8">
      <c r="A811" s="311" t="s">
        <v>678</v>
      </c>
      <c r="B811" s="306"/>
      <c r="C811" s="306">
        <v>0</v>
      </c>
      <c r="D811" s="306">
        <v>0</v>
      </c>
      <c r="E811" s="307"/>
      <c r="F811" s="308" t="s">
        <v>678</v>
      </c>
      <c r="G811" s="310"/>
      <c r="H811" s="295" t="b">
        <f t="shared" si="123"/>
        <v>1</v>
      </c>
    </row>
    <row r="812" s="295" customFormat="1" ht="20" customHeight="1" spans="1:8">
      <c r="A812" s="311" t="s">
        <v>679</v>
      </c>
      <c r="B812" s="306"/>
      <c r="C812" s="306">
        <v>30</v>
      </c>
      <c r="D812" s="306">
        <v>30</v>
      </c>
      <c r="E812" s="307">
        <f>D812/C812*100</f>
        <v>100</v>
      </c>
      <c r="F812" s="308" t="s">
        <v>679</v>
      </c>
      <c r="G812" s="310"/>
      <c r="H812" s="295" t="b">
        <f t="shared" si="123"/>
        <v>1</v>
      </c>
    </row>
    <row r="813" s="295" customFormat="1" ht="20" customHeight="1" spans="1:8">
      <c r="A813" s="305" t="s">
        <v>680</v>
      </c>
      <c r="B813" s="306">
        <f>B814</f>
        <v>0</v>
      </c>
      <c r="C813" s="306">
        <f>C814</f>
        <v>66</v>
      </c>
      <c r="D813" s="306">
        <f>D814</f>
        <v>66</v>
      </c>
      <c r="E813" s="307">
        <f>D813/C813*100</f>
        <v>100</v>
      </c>
      <c r="F813" s="308" t="s">
        <v>681</v>
      </c>
      <c r="G813" s="310">
        <f>SUM(G814)</f>
        <v>0</v>
      </c>
      <c r="H813" s="295" t="b">
        <f t="shared" si="123"/>
        <v>0</v>
      </c>
    </row>
    <row r="814" s="295" customFormat="1" ht="20" customHeight="1" spans="1:8">
      <c r="A814" s="311" t="s">
        <v>682</v>
      </c>
      <c r="B814" s="306"/>
      <c r="C814" s="306">
        <v>66</v>
      </c>
      <c r="D814" s="306">
        <v>66</v>
      </c>
      <c r="E814" s="307">
        <f>D814/C814*100</f>
        <v>100</v>
      </c>
      <c r="F814" s="308" t="s">
        <v>683</v>
      </c>
      <c r="G814" s="310"/>
      <c r="H814" s="295" t="b">
        <f t="shared" si="123"/>
        <v>0</v>
      </c>
    </row>
    <row r="815" s="295" customFormat="1" ht="20" customHeight="1" spans="1:8">
      <c r="A815" s="305" t="s">
        <v>684</v>
      </c>
      <c r="B815" s="306">
        <f>B816</f>
        <v>0</v>
      </c>
      <c r="C815" s="306">
        <f>C816</f>
        <v>0</v>
      </c>
      <c r="D815" s="306">
        <f>D816</f>
        <v>0</v>
      </c>
      <c r="E815" s="307"/>
      <c r="F815" s="308" t="s">
        <v>685</v>
      </c>
      <c r="G815" s="310">
        <f>SUM(G816)</f>
        <v>0</v>
      </c>
      <c r="H815" s="295" t="b">
        <f t="shared" si="123"/>
        <v>0</v>
      </c>
    </row>
    <row r="816" s="295" customFormat="1" ht="20" customHeight="1" spans="1:8">
      <c r="A816" s="311" t="s">
        <v>686</v>
      </c>
      <c r="B816" s="306"/>
      <c r="C816" s="306">
        <v>0</v>
      </c>
      <c r="D816" s="306">
        <v>0</v>
      </c>
      <c r="E816" s="307"/>
      <c r="F816" s="308" t="s">
        <v>687</v>
      </c>
      <c r="G816" s="310"/>
      <c r="H816" s="295" t="b">
        <f t="shared" si="123"/>
        <v>0</v>
      </c>
    </row>
    <row r="817" s="295" customFormat="1" ht="20" customHeight="1" spans="1:8">
      <c r="A817" s="305" t="s">
        <v>688</v>
      </c>
      <c r="B817" s="306">
        <f t="shared" ref="B817:G817" si="132">SUM(B818:B831)</f>
        <v>0</v>
      </c>
      <c r="C817" s="306">
        <f t="shared" si="132"/>
        <v>0</v>
      </c>
      <c r="D817" s="306">
        <f t="shared" si="132"/>
        <v>0</v>
      </c>
      <c r="E817" s="307"/>
      <c r="F817" s="308" t="s">
        <v>688</v>
      </c>
      <c r="G817" s="310">
        <f t="shared" si="132"/>
        <v>0</v>
      </c>
      <c r="H817" s="295" t="b">
        <f t="shared" si="123"/>
        <v>1</v>
      </c>
    </row>
    <row r="818" s="295" customFormat="1" ht="20" customHeight="1" spans="1:8">
      <c r="A818" s="311" t="s">
        <v>44</v>
      </c>
      <c r="B818" s="306"/>
      <c r="C818" s="306">
        <v>0</v>
      </c>
      <c r="D818" s="306">
        <v>0</v>
      </c>
      <c r="E818" s="307"/>
      <c r="F818" s="308" t="s">
        <v>44</v>
      </c>
      <c r="G818" s="310"/>
      <c r="H818" s="295" t="b">
        <f t="shared" si="123"/>
        <v>1</v>
      </c>
    </row>
    <row r="819" s="295" customFormat="1" ht="20" customHeight="1" spans="1:8">
      <c r="A819" s="311" t="s">
        <v>45</v>
      </c>
      <c r="B819" s="306"/>
      <c r="C819" s="306">
        <v>0</v>
      </c>
      <c r="D819" s="306">
        <v>0</v>
      </c>
      <c r="E819" s="307"/>
      <c r="F819" s="308" t="s">
        <v>45</v>
      </c>
      <c r="G819" s="310"/>
      <c r="H819" s="295" t="b">
        <f t="shared" si="123"/>
        <v>1</v>
      </c>
    </row>
    <row r="820" s="295" customFormat="1" ht="20" customHeight="1" spans="1:8">
      <c r="A820" s="311" t="s">
        <v>46</v>
      </c>
      <c r="B820" s="306"/>
      <c r="C820" s="306">
        <v>0</v>
      </c>
      <c r="D820" s="306">
        <v>0</v>
      </c>
      <c r="E820" s="307"/>
      <c r="F820" s="308" t="s">
        <v>46</v>
      </c>
      <c r="G820" s="310"/>
      <c r="H820" s="295" t="b">
        <f t="shared" si="123"/>
        <v>1</v>
      </c>
    </row>
    <row r="821" s="295" customFormat="1" ht="20" customHeight="1" spans="1:8">
      <c r="A821" s="311" t="s">
        <v>689</v>
      </c>
      <c r="B821" s="306"/>
      <c r="C821" s="306">
        <v>0</v>
      </c>
      <c r="D821" s="306">
        <v>0</v>
      </c>
      <c r="E821" s="307"/>
      <c r="F821" s="308" t="s">
        <v>689</v>
      </c>
      <c r="G821" s="310"/>
      <c r="H821" s="295" t="b">
        <f t="shared" si="123"/>
        <v>1</v>
      </c>
    </row>
    <row r="822" s="295" customFormat="1" ht="20" customHeight="1" spans="1:8">
      <c r="A822" s="311" t="s">
        <v>690</v>
      </c>
      <c r="B822" s="306"/>
      <c r="C822" s="306">
        <v>0</v>
      </c>
      <c r="D822" s="306">
        <v>0</v>
      </c>
      <c r="E822" s="307"/>
      <c r="F822" s="308" t="s">
        <v>690</v>
      </c>
      <c r="G822" s="310"/>
      <c r="H822" s="295" t="b">
        <f t="shared" si="123"/>
        <v>1</v>
      </c>
    </row>
    <row r="823" s="295" customFormat="1" ht="20" customHeight="1" spans="1:8">
      <c r="A823" s="311" t="s">
        <v>691</v>
      </c>
      <c r="B823" s="306"/>
      <c r="C823" s="306">
        <v>0</v>
      </c>
      <c r="D823" s="306">
        <v>0</v>
      </c>
      <c r="E823" s="307"/>
      <c r="F823" s="308" t="s">
        <v>691</v>
      </c>
      <c r="G823" s="310"/>
      <c r="H823" s="295" t="b">
        <f t="shared" si="123"/>
        <v>1</v>
      </c>
    </row>
    <row r="824" s="295" customFormat="1" ht="20" customHeight="1" spans="1:8">
      <c r="A824" s="311" t="s">
        <v>692</v>
      </c>
      <c r="B824" s="306"/>
      <c r="C824" s="306">
        <v>0</v>
      </c>
      <c r="D824" s="306">
        <v>0</v>
      </c>
      <c r="E824" s="307"/>
      <c r="F824" s="308" t="s">
        <v>692</v>
      </c>
      <c r="G824" s="310"/>
      <c r="H824" s="295" t="b">
        <f t="shared" si="123"/>
        <v>1</v>
      </c>
    </row>
    <row r="825" s="295" customFormat="1" ht="20" customHeight="1" spans="1:8">
      <c r="A825" s="311" t="s">
        <v>693</v>
      </c>
      <c r="B825" s="306"/>
      <c r="C825" s="306">
        <v>0</v>
      </c>
      <c r="D825" s="306">
        <v>0</v>
      </c>
      <c r="E825" s="307"/>
      <c r="F825" s="308" t="s">
        <v>693</v>
      </c>
      <c r="G825" s="310"/>
      <c r="H825" s="295" t="b">
        <f t="shared" si="123"/>
        <v>1</v>
      </c>
    </row>
    <row r="826" s="295" customFormat="1" ht="20" customHeight="1" spans="1:8">
      <c r="A826" s="311" t="s">
        <v>694</v>
      </c>
      <c r="B826" s="306"/>
      <c r="C826" s="306">
        <v>0</v>
      </c>
      <c r="D826" s="306">
        <v>0</v>
      </c>
      <c r="E826" s="307"/>
      <c r="F826" s="308" t="s">
        <v>694</v>
      </c>
      <c r="G826" s="310"/>
      <c r="H826" s="295" t="b">
        <f t="shared" si="123"/>
        <v>1</v>
      </c>
    </row>
    <row r="827" s="295" customFormat="1" ht="20" customHeight="1" spans="1:8">
      <c r="A827" s="311" t="s">
        <v>695</v>
      </c>
      <c r="B827" s="306"/>
      <c r="C827" s="306">
        <v>0</v>
      </c>
      <c r="D827" s="306">
        <v>0</v>
      </c>
      <c r="E827" s="307"/>
      <c r="F827" s="308" t="s">
        <v>695</v>
      </c>
      <c r="G827" s="310"/>
      <c r="H827" s="295" t="b">
        <f t="shared" si="123"/>
        <v>1</v>
      </c>
    </row>
    <row r="828" s="295" customFormat="1" ht="20" customHeight="1" spans="1:8">
      <c r="A828" s="311" t="s">
        <v>87</v>
      </c>
      <c r="B828" s="306"/>
      <c r="C828" s="306">
        <v>0</v>
      </c>
      <c r="D828" s="306">
        <v>0</v>
      </c>
      <c r="E828" s="307"/>
      <c r="F828" s="308" t="s">
        <v>87</v>
      </c>
      <c r="G828" s="310"/>
      <c r="H828" s="295" t="b">
        <f t="shared" si="123"/>
        <v>1</v>
      </c>
    </row>
    <row r="829" s="295" customFormat="1" ht="20" customHeight="1" spans="1:8">
      <c r="A829" s="311" t="s">
        <v>696</v>
      </c>
      <c r="B829" s="306"/>
      <c r="C829" s="306">
        <v>0</v>
      </c>
      <c r="D829" s="306">
        <v>0</v>
      </c>
      <c r="E829" s="307"/>
      <c r="F829" s="308" t="s">
        <v>696</v>
      </c>
      <c r="G829" s="310"/>
      <c r="H829" s="295" t="b">
        <f t="shared" ref="H829:H892" si="133">EXACT(A829,F829)</f>
        <v>1</v>
      </c>
    </row>
    <row r="830" s="295" customFormat="1" ht="20" customHeight="1" spans="1:8">
      <c r="A830" s="311" t="s">
        <v>53</v>
      </c>
      <c r="B830" s="306"/>
      <c r="C830" s="306">
        <v>0</v>
      </c>
      <c r="D830" s="306">
        <v>0</v>
      </c>
      <c r="E830" s="307"/>
      <c r="F830" s="308" t="s">
        <v>53</v>
      </c>
      <c r="G830" s="310"/>
      <c r="H830" s="295" t="b">
        <f t="shared" si="133"/>
        <v>1</v>
      </c>
    </row>
    <row r="831" s="295" customFormat="1" ht="20" customHeight="1" spans="1:8">
      <c r="A831" s="311" t="s">
        <v>697</v>
      </c>
      <c r="B831" s="306"/>
      <c r="C831" s="306">
        <v>0</v>
      </c>
      <c r="D831" s="306">
        <v>0</v>
      </c>
      <c r="E831" s="307"/>
      <c r="F831" s="308" t="s">
        <v>697</v>
      </c>
      <c r="G831" s="310"/>
      <c r="H831" s="295" t="b">
        <f t="shared" si="133"/>
        <v>1</v>
      </c>
    </row>
    <row r="832" s="295" customFormat="1" ht="20" customHeight="1" spans="1:8">
      <c r="A832" s="305" t="s">
        <v>698</v>
      </c>
      <c r="B832" s="306">
        <f>B833</f>
        <v>3638</v>
      </c>
      <c r="C832" s="306">
        <f>C833</f>
        <v>2198</v>
      </c>
      <c r="D832" s="306">
        <f>D833</f>
        <v>2198</v>
      </c>
      <c r="E832" s="307">
        <f t="shared" ref="E832:E837" si="134">D832/C832*100</f>
        <v>100</v>
      </c>
      <c r="F832" s="308" t="s">
        <v>699</v>
      </c>
      <c r="G832" s="310">
        <f>SUM(G833)</f>
        <v>3638</v>
      </c>
      <c r="H832" s="295" t="b">
        <f t="shared" si="133"/>
        <v>0</v>
      </c>
    </row>
    <row r="833" s="295" customFormat="1" ht="20" customHeight="1" spans="1:8">
      <c r="A833" s="311" t="s">
        <v>700</v>
      </c>
      <c r="B833" s="306">
        <v>3638</v>
      </c>
      <c r="C833" s="306">
        <v>2198</v>
      </c>
      <c r="D833" s="306">
        <v>2198</v>
      </c>
      <c r="E833" s="307">
        <f t="shared" si="134"/>
        <v>100</v>
      </c>
      <c r="F833" s="308" t="s">
        <v>701</v>
      </c>
      <c r="G833" s="310">
        <v>3638</v>
      </c>
      <c r="H833" s="295" t="b">
        <f t="shared" si="133"/>
        <v>0</v>
      </c>
    </row>
    <row r="834" s="295" customFormat="1" ht="20" customHeight="1" spans="1:8">
      <c r="A834" s="305" t="s">
        <v>702</v>
      </c>
      <c r="B834" s="306">
        <f t="shared" ref="B834:G834" si="135">SUM(B835,B846,B848,B851,B853,B855)</f>
        <v>7127</v>
      </c>
      <c r="C834" s="306">
        <f t="shared" si="135"/>
        <v>47426</v>
      </c>
      <c r="D834" s="306">
        <f t="shared" si="135"/>
        <v>47426</v>
      </c>
      <c r="E834" s="307">
        <f t="shared" si="134"/>
        <v>100</v>
      </c>
      <c r="F834" s="308" t="s">
        <v>703</v>
      </c>
      <c r="G834" s="309">
        <f t="shared" si="135"/>
        <v>7127</v>
      </c>
      <c r="H834" s="295" t="b">
        <f t="shared" si="133"/>
        <v>0</v>
      </c>
    </row>
    <row r="835" s="295" customFormat="1" ht="20" customHeight="1" spans="1:8">
      <c r="A835" s="305" t="s">
        <v>704</v>
      </c>
      <c r="B835" s="306">
        <f t="shared" ref="B835:G835" si="136">SUM(B836:B845)</f>
        <v>1400</v>
      </c>
      <c r="C835" s="306">
        <f t="shared" si="136"/>
        <v>2027</v>
      </c>
      <c r="D835" s="306">
        <f t="shared" si="136"/>
        <v>2027</v>
      </c>
      <c r="E835" s="307">
        <f t="shared" si="134"/>
        <v>100</v>
      </c>
      <c r="F835" s="308" t="s">
        <v>704</v>
      </c>
      <c r="G835" s="310">
        <f t="shared" si="136"/>
        <v>1400</v>
      </c>
      <c r="H835" s="295" t="b">
        <f t="shared" si="133"/>
        <v>1</v>
      </c>
    </row>
    <row r="836" s="295" customFormat="1" ht="20" customHeight="1" spans="1:8">
      <c r="A836" s="311" t="s">
        <v>44</v>
      </c>
      <c r="B836" s="306">
        <v>420</v>
      </c>
      <c r="C836" s="306">
        <v>722</v>
      </c>
      <c r="D836" s="306">
        <v>722</v>
      </c>
      <c r="E836" s="307">
        <f t="shared" si="134"/>
        <v>100</v>
      </c>
      <c r="F836" s="308" t="s">
        <v>44</v>
      </c>
      <c r="G836" s="310">
        <v>420</v>
      </c>
      <c r="H836" s="295" t="b">
        <f t="shared" si="133"/>
        <v>1</v>
      </c>
    </row>
    <row r="837" s="295" customFormat="1" ht="20" customHeight="1" spans="1:8">
      <c r="A837" s="311" t="s">
        <v>45</v>
      </c>
      <c r="B837" s="306"/>
      <c r="C837" s="306">
        <v>5</v>
      </c>
      <c r="D837" s="306">
        <v>5</v>
      </c>
      <c r="E837" s="307">
        <f t="shared" si="134"/>
        <v>100</v>
      </c>
      <c r="F837" s="308" t="s">
        <v>45</v>
      </c>
      <c r="G837" s="310"/>
      <c r="H837" s="295" t="b">
        <f t="shared" si="133"/>
        <v>1</v>
      </c>
    </row>
    <row r="838" s="295" customFormat="1" ht="20" customHeight="1" spans="1:8">
      <c r="A838" s="311" t="s">
        <v>46</v>
      </c>
      <c r="B838" s="306">
        <v>730</v>
      </c>
      <c r="C838" s="306">
        <v>728</v>
      </c>
      <c r="D838" s="306">
        <v>728</v>
      </c>
      <c r="E838" s="307">
        <f t="shared" ref="E838:E901" si="137">D838/C838*100</f>
        <v>100</v>
      </c>
      <c r="F838" s="308" t="s">
        <v>46</v>
      </c>
      <c r="G838" s="310">
        <v>730</v>
      </c>
      <c r="H838" s="295" t="b">
        <f t="shared" si="133"/>
        <v>1</v>
      </c>
    </row>
    <row r="839" s="295" customFormat="1" ht="20" customHeight="1" spans="1:8">
      <c r="A839" s="311" t="s">
        <v>705</v>
      </c>
      <c r="B839" s="306">
        <v>160</v>
      </c>
      <c r="C839" s="306">
        <v>447</v>
      </c>
      <c r="D839" s="306">
        <v>447</v>
      </c>
      <c r="E839" s="307">
        <f t="shared" si="137"/>
        <v>100</v>
      </c>
      <c r="F839" s="308" t="s">
        <v>705</v>
      </c>
      <c r="G839" s="310">
        <v>160</v>
      </c>
      <c r="H839" s="295" t="b">
        <f t="shared" si="133"/>
        <v>1</v>
      </c>
    </row>
    <row r="840" s="295" customFormat="1" ht="20" customHeight="1" spans="1:8">
      <c r="A840" s="311" t="s">
        <v>706</v>
      </c>
      <c r="B840" s="306"/>
      <c r="C840" s="306">
        <v>0</v>
      </c>
      <c r="D840" s="306">
        <v>0</v>
      </c>
      <c r="E840" s="307"/>
      <c r="F840" s="308" t="s">
        <v>706</v>
      </c>
      <c r="G840" s="310"/>
      <c r="H840" s="295" t="b">
        <f t="shared" si="133"/>
        <v>1</v>
      </c>
    </row>
    <row r="841" s="295" customFormat="1" ht="20" customHeight="1" spans="1:8">
      <c r="A841" s="311" t="s">
        <v>707</v>
      </c>
      <c r="B841" s="306"/>
      <c r="C841" s="306">
        <v>0</v>
      </c>
      <c r="D841" s="306">
        <v>0</v>
      </c>
      <c r="E841" s="307"/>
      <c r="F841" s="308" t="s">
        <v>707</v>
      </c>
      <c r="G841" s="310"/>
      <c r="H841" s="295" t="b">
        <f t="shared" si="133"/>
        <v>1</v>
      </c>
    </row>
    <row r="842" s="295" customFormat="1" ht="20" customHeight="1" spans="1:8">
      <c r="A842" s="311" t="s">
        <v>708</v>
      </c>
      <c r="B842" s="306"/>
      <c r="C842" s="306">
        <v>0</v>
      </c>
      <c r="D842" s="306">
        <v>0</v>
      </c>
      <c r="E842" s="307"/>
      <c r="F842" s="308" t="s">
        <v>708</v>
      </c>
      <c r="G842" s="310"/>
      <c r="H842" s="295" t="b">
        <f t="shared" si="133"/>
        <v>1</v>
      </c>
    </row>
    <row r="843" s="295" customFormat="1" ht="20" customHeight="1" spans="1:8">
      <c r="A843" s="311" t="s">
        <v>709</v>
      </c>
      <c r="B843" s="306">
        <v>77</v>
      </c>
      <c r="C843" s="306">
        <v>99</v>
      </c>
      <c r="D843" s="306">
        <v>99</v>
      </c>
      <c r="E843" s="307">
        <f t="shared" si="137"/>
        <v>100</v>
      </c>
      <c r="F843" s="308" t="s">
        <v>709</v>
      </c>
      <c r="G843" s="310">
        <v>77</v>
      </c>
      <c r="H843" s="295" t="b">
        <f t="shared" si="133"/>
        <v>1</v>
      </c>
    </row>
    <row r="844" s="295" customFormat="1" ht="20" customHeight="1" spans="1:8">
      <c r="A844" s="311" t="s">
        <v>710</v>
      </c>
      <c r="B844" s="306"/>
      <c r="C844" s="306">
        <v>0</v>
      </c>
      <c r="D844" s="306">
        <v>0</v>
      </c>
      <c r="E844" s="307"/>
      <c r="F844" s="308" t="s">
        <v>710</v>
      </c>
      <c r="G844" s="310"/>
      <c r="H844" s="295" t="b">
        <f t="shared" si="133"/>
        <v>1</v>
      </c>
    </row>
    <row r="845" s="295" customFormat="1" ht="20" customHeight="1" spans="1:8">
      <c r="A845" s="311" t="s">
        <v>711</v>
      </c>
      <c r="B845" s="306">
        <v>13</v>
      </c>
      <c r="C845" s="306">
        <v>26</v>
      </c>
      <c r="D845" s="306">
        <v>26</v>
      </c>
      <c r="E845" s="307">
        <f t="shared" si="137"/>
        <v>100</v>
      </c>
      <c r="F845" s="308" t="s">
        <v>711</v>
      </c>
      <c r="G845" s="310">
        <v>13</v>
      </c>
      <c r="H845" s="295" t="b">
        <f t="shared" si="133"/>
        <v>1</v>
      </c>
    </row>
    <row r="846" s="295" customFormat="1" ht="20" customHeight="1" spans="1:8">
      <c r="A846" s="305" t="s">
        <v>712</v>
      </c>
      <c r="B846" s="306">
        <f>B847</f>
        <v>2019</v>
      </c>
      <c r="C846" s="306">
        <f>C847</f>
        <v>5980</v>
      </c>
      <c r="D846" s="306">
        <f>D847</f>
        <v>5980</v>
      </c>
      <c r="E846" s="307">
        <f t="shared" si="137"/>
        <v>100</v>
      </c>
      <c r="F846" s="308" t="s">
        <v>713</v>
      </c>
      <c r="G846" s="310">
        <f>SUM(G847)</f>
        <v>2019</v>
      </c>
      <c r="H846" s="295" t="b">
        <f t="shared" si="133"/>
        <v>0</v>
      </c>
    </row>
    <row r="847" s="295" customFormat="1" ht="20" customHeight="1" spans="1:8">
      <c r="A847" s="311" t="s">
        <v>714</v>
      </c>
      <c r="B847" s="306">
        <v>2019</v>
      </c>
      <c r="C847" s="306">
        <v>5980</v>
      </c>
      <c r="D847" s="306">
        <v>5980</v>
      </c>
      <c r="E847" s="307">
        <f t="shared" si="137"/>
        <v>100</v>
      </c>
      <c r="F847" s="308" t="s">
        <v>715</v>
      </c>
      <c r="G847" s="310">
        <v>2019</v>
      </c>
      <c r="H847" s="295" t="b">
        <f t="shared" si="133"/>
        <v>0</v>
      </c>
    </row>
    <row r="848" s="295" customFormat="1" ht="20" customHeight="1" spans="1:8">
      <c r="A848" s="305" t="s">
        <v>716</v>
      </c>
      <c r="B848" s="306">
        <f t="shared" ref="B848:G848" si="138">SUM(B849:B850)</f>
        <v>2695</v>
      </c>
      <c r="C848" s="306">
        <f t="shared" si="138"/>
        <v>4715</v>
      </c>
      <c r="D848" s="306">
        <f t="shared" si="138"/>
        <v>4715</v>
      </c>
      <c r="E848" s="307">
        <f t="shared" si="137"/>
        <v>100</v>
      </c>
      <c r="F848" s="308" t="s">
        <v>716</v>
      </c>
      <c r="G848" s="310">
        <f t="shared" si="138"/>
        <v>2695</v>
      </c>
      <c r="H848" s="295" t="b">
        <f t="shared" si="133"/>
        <v>1</v>
      </c>
    </row>
    <row r="849" s="295" customFormat="1" ht="20" customHeight="1" spans="1:8">
      <c r="A849" s="311" t="s">
        <v>717</v>
      </c>
      <c r="B849" s="306">
        <v>2695</v>
      </c>
      <c r="C849" s="306">
        <v>500</v>
      </c>
      <c r="D849" s="306">
        <v>500</v>
      </c>
      <c r="E849" s="307">
        <f t="shared" si="137"/>
        <v>100</v>
      </c>
      <c r="F849" s="308" t="s">
        <v>717</v>
      </c>
      <c r="G849" s="310">
        <v>2695</v>
      </c>
      <c r="H849" s="295" t="b">
        <f t="shared" si="133"/>
        <v>1</v>
      </c>
    </row>
    <row r="850" s="295" customFormat="1" ht="20" customHeight="1" spans="1:8">
      <c r="A850" s="311" t="s">
        <v>718</v>
      </c>
      <c r="B850" s="306"/>
      <c r="C850" s="306">
        <v>4215</v>
      </c>
      <c r="D850" s="306">
        <v>4215</v>
      </c>
      <c r="E850" s="307">
        <f t="shared" si="137"/>
        <v>100</v>
      </c>
      <c r="F850" s="308" t="s">
        <v>718</v>
      </c>
      <c r="G850" s="310"/>
      <c r="H850" s="295" t="b">
        <f t="shared" si="133"/>
        <v>1</v>
      </c>
    </row>
    <row r="851" s="295" customFormat="1" ht="20" customHeight="1" spans="1:8">
      <c r="A851" s="305" t="s">
        <v>719</v>
      </c>
      <c r="B851" s="306">
        <f t="shared" ref="B851:B855" si="139">B852</f>
        <v>773</v>
      </c>
      <c r="C851" s="306">
        <f t="shared" ref="C851:C855" si="140">C852</f>
        <v>7125</v>
      </c>
      <c r="D851" s="306">
        <f t="shared" ref="D851:D855" si="141">D852</f>
        <v>7125</v>
      </c>
      <c r="E851" s="307">
        <f t="shared" si="137"/>
        <v>100</v>
      </c>
      <c r="F851" s="308" t="s">
        <v>720</v>
      </c>
      <c r="G851" s="310">
        <f t="shared" ref="G851:G855" si="142">SUM(G852)</f>
        <v>773</v>
      </c>
      <c r="H851" s="295" t="b">
        <f t="shared" si="133"/>
        <v>0</v>
      </c>
    </row>
    <row r="852" s="295" customFormat="1" ht="20" customHeight="1" spans="1:8">
      <c r="A852" s="311" t="s">
        <v>721</v>
      </c>
      <c r="B852" s="306">
        <v>773</v>
      </c>
      <c r="C852" s="306">
        <v>7125</v>
      </c>
      <c r="D852" s="306">
        <v>7125</v>
      </c>
      <c r="E852" s="307">
        <f t="shared" si="137"/>
        <v>100</v>
      </c>
      <c r="F852" s="308" t="s">
        <v>722</v>
      </c>
      <c r="G852" s="310">
        <v>773</v>
      </c>
      <c r="H852" s="295" t="b">
        <f t="shared" si="133"/>
        <v>0</v>
      </c>
    </row>
    <row r="853" s="295" customFormat="1" ht="20" customHeight="1" spans="1:8">
      <c r="A853" s="305" t="s">
        <v>723</v>
      </c>
      <c r="B853" s="306">
        <f t="shared" si="139"/>
        <v>240</v>
      </c>
      <c r="C853" s="306">
        <f t="shared" si="140"/>
        <v>258</v>
      </c>
      <c r="D853" s="306">
        <f t="shared" si="141"/>
        <v>258</v>
      </c>
      <c r="E853" s="307">
        <f t="shared" si="137"/>
        <v>100</v>
      </c>
      <c r="F853" s="308" t="s">
        <v>724</v>
      </c>
      <c r="G853" s="310">
        <f t="shared" si="142"/>
        <v>240</v>
      </c>
      <c r="H853" s="295" t="b">
        <f t="shared" si="133"/>
        <v>0</v>
      </c>
    </row>
    <row r="854" s="295" customFormat="1" ht="20" customHeight="1" spans="1:8">
      <c r="A854" s="311" t="s">
        <v>725</v>
      </c>
      <c r="B854" s="306">
        <v>240</v>
      </c>
      <c r="C854" s="306">
        <v>258</v>
      </c>
      <c r="D854" s="306">
        <v>258</v>
      </c>
      <c r="E854" s="307">
        <f t="shared" si="137"/>
        <v>100</v>
      </c>
      <c r="F854" s="308" t="s">
        <v>726</v>
      </c>
      <c r="G854" s="310">
        <v>240</v>
      </c>
      <c r="H854" s="295" t="b">
        <f t="shared" si="133"/>
        <v>0</v>
      </c>
    </row>
    <row r="855" s="295" customFormat="1" ht="20" customHeight="1" spans="1:8">
      <c r="A855" s="305" t="s">
        <v>727</v>
      </c>
      <c r="B855" s="306">
        <f t="shared" si="139"/>
        <v>0</v>
      </c>
      <c r="C855" s="306">
        <f t="shared" si="140"/>
        <v>27321</v>
      </c>
      <c r="D855" s="306">
        <f t="shared" si="141"/>
        <v>27321</v>
      </c>
      <c r="E855" s="307">
        <f t="shared" si="137"/>
        <v>100</v>
      </c>
      <c r="F855" s="308" t="s">
        <v>728</v>
      </c>
      <c r="G855" s="310">
        <f t="shared" si="142"/>
        <v>0</v>
      </c>
      <c r="H855" s="295" t="b">
        <f t="shared" si="133"/>
        <v>0</v>
      </c>
    </row>
    <row r="856" s="295" customFormat="1" ht="20" customHeight="1" spans="1:8">
      <c r="A856" s="311" t="s">
        <v>729</v>
      </c>
      <c r="B856" s="306"/>
      <c r="C856" s="306">
        <v>27321</v>
      </c>
      <c r="D856" s="306">
        <v>27321</v>
      </c>
      <c r="E856" s="307">
        <f t="shared" si="137"/>
        <v>100</v>
      </c>
      <c r="F856" s="308" t="s">
        <v>730</v>
      </c>
      <c r="G856" s="310"/>
      <c r="H856" s="295" t="b">
        <f t="shared" si="133"/>
        <v>0</v>
      </c>
    </row>
    <row r="857" s="295" customFormat="1" ht="20" customHeight="1" spans="1:8">
      <c r="A857" s="305" t="s">
        <v>731</v>
      </c>
      <c r="B857" s="306">
        <f t="shared" ref="B857:G857" si="143">SUM(B858,B883,B908,B934,B945,B956,B962,B969,B976,B979)</f>
        <v>55465</v>
      </c>
      <c r="C857" s="306">
        <f t="shared" si="143"/>
        <v>103789</v>
      </c>
      <c r="D857" s="306">
        <f t="shared" si="143"/>
        <v>103789</v>
      </c>
      <c r="E857" s="307">
        <f t="shared" si="137"/>
        <v>100</v>
      </c>
      <c r="F857" s="308" t="s">
        <v>732</v>
      </c>
      <c r="G857" s="309">
        <f t="shared" si="143"/>
        <v>55465</v>
      </c>
      <c r="H857" s="295" t="b">
        <f t="shared" si="133"/>
        <v>0</v>
      </c>
    </row>
    <row r="858" s="295" customFormat="1" ht="20" customHeight="1" spans="1:8">
      <c r="A858" s="305" t="s">
        <v>733</v>
      </c>
      <c r="B858" s="306">
        <f t="shared" ref="B858:G858" si="144">SUM(B859:B882)</f>
        <v>11998</v>
      </c>
      <c r="C858" s="306">
        <f t="shared" si="144"/>
        <v>37137</v>
      </c>
      <c r="D858" s="306">
        <f t="shared" si="144"/>
        <v>37137</v>
      </c>
      <c r="E858" s="307">
        <f t="shared" si="137"/>
        <v>100</v>
      </c>
      <c r="F858" s="308" t="s">
        <v>733</v>
      </c>
      <c r="G858" s="310">
        <f t="shared" si="144"/>
        <v>11998</v>
      </c>
      <c r="H858" s="295" t="b">
        <f t="shared" si="133"/>
        <v>1</v>
      </c>
    </row>
    <row r="859" s="295" customFormat="1" ht="20" customHeight="1" spans="1:8">
      <c r="A859" s="311" t="s">
        <v>44</v>
      </c>
      <c r="B859" s="306">
        <v>881</v>
      </c>
      <c r="C859" s="306">
        <v>1939</v>
      </c>
      <c r="D859" s="306">
        <v>1939</v>
      </c>
      <c r="E859" s="307">
        <f t="shared" si="137"/>
        <v>100</v>
      </c>
      <c r="F859" s="308" t="s">
        <v>44</v>
      </c>
      <c r="G859" s="310">
        <v>881</v>
      </c>
      <c r="H859" s="295" t="b">
        <f t="shared" si="133"/>
        <v>1</v>
      </c>
    </row>
    <row r="860" s="295" customFormat="1" ht="20" customHeight="1" spans="1:8">
      <c r="A860" s="311" t="s">
        <v>45</v>
      </c>
      <c r="B860" s="306"/>
      <c r="C860" s="306">
        <v>9</v>
      </c>
      <c r="D860" s="306">
        <v>9</v>
      </c>
      <c r="E860" s="307">
        <f t="shared" si="137"/>
        <v>100</v>
      </c>
      <c r="F860" s="308" t="s">
        <v>45</v>
      </c>
      <c r="G860" s="310"/>
      <c r="H860" s="295" t="b">
        <f t="shared" si="133"/>
        <v>1</v>
      </c>
    </row>
    <row r="861" s="295" customFormat="1" ht="20" customHeight="1" spans="1:8">
      <c r="A861" s="311" t="s">
        <v>46</v>
      </c>
      <c r="B861" s="306"/>
      <c r="C861" s="306">
        <v>7</v>
      </c>
      <c r="D861" s="306">
        <v>7</v>
      </c>
      <c r="E861" s="307">
        <f t="shared" si="137"/>
        <v>100</v>
      </c>
      <c r="F861" s="308" t="s">
        <v>46</v>
      </c>
      <c r="G861" s="310"/>
      <c r="H861" s="295" t="b">
        <f t="shared" si="133"/>
        <v>1</v>
      </c>
    </row>
    <row r="862" s="295" customFormat="1" ht="20" customHeight="1" spans="1:8">
      <c r="A862" s="311" t="s">
        <v>53</v>
      </c>
      <c r="B862" s="306">
        <v>1605</v>
      </c>
      <c r="C862" s="306">
        <v>1588</v>
      </c>
      <c r="D862" s="306">
        <v>1588</v>
      </c>
      <c r="E862" s="307">
        <f t="shared" si="137"/>
        <v>100</v>
      </c>
      <c r="F862" s="308" t="s">
        <v>53</v>
      </c>
      <c r="G862" s="310">
        <v>1605</v>
      </c>
      <c r="H862" s="295" t="b">
        <f t="shared" si="133"/>
        <v>1</v>
      </c>
    </row>
    <row r="863" s="295" customFormat="1" ht="20" customHeight="1" spans="1:8">
      <c r="A863" s="311" t="s">
        <v>734</v>
      </c>
      <c r="B863" s="306"/>
      <c r="C863" s="306">
        <v>0</v>
      </c>
      <c r="D863" s="306">
        <v>0</v>
      </c>
      <c r="E863" s="307"/>
      <c r="F863" s="308" t="s">
        <v>734</v>
      </c>
      <c r="G863" s="310"/>
      <c r="H863" s="295" t="b">
        <f t="shared" si="133"/>
        <v>1</v>
      </c>
    </row>
    <row r="864" s="295" customFormat="1" ht="20" customHeight="1" spans="1:8">
      <c r="A864" s="311" t="s">
        <v>735</v>
      </c>
      <c r="B864" s="306">
        <v>1361</v>
      </c>
      <c r="C864" s="306">
        <v>1342</v>
      </c>
      <c r="D864" s="306">
        <v>1342</v>
      </c>
      <c r="E864" s="307">
        <f t="shared" si="137"/>
        <v>100</v>
      </c>
      <c r="F864" s="308" t="s">
        <v>735</v>
      </c>
      <c r="G864" s="310">
        <v>1361</v>
      </c>
      <c r="H864" s="295" t="b">
        <f t="shared" si="133"/>
        <v>1</v>
      </c>
    </row>
    <row r="865" s="295" customFormat="1" ht="20" customHeight="1" spans="1:8">
      <c r="A865" s="311" t="s">
        <v>736</v>
      </c>
      <c r="B865" s="306">
        <v>22</v>
      </c>
      <c r="C865" s="306">
        <v>986</v>
      </c>
      <c r="D865" s="306">
        <v>986</v>
      </c>
      <c r="E865" s="307">
        <f t="shared" si="137"/>
        <v>100</v>
      </c>
      <c r="F865" s="308" t="s">
        <v>736</v>
      </c>
      <c r="G865" s="310">
        <v>22</v>
      </c>
      <c r="H865" s="295" t="b">
        <f t="shared" si="133"/>
        <v>1</v>
      </c>
    </row>
    <row r="866" s="295" customFormat="1" ht="20" customHeight="1" spans="1:8">
      <c r="A866" s="311" t="s">
        <v>737</v>
      </c>
      <c r="B866" s="306"/>
      <c r="C866" s="306">
        <v>5</v>
      </c>
      <c r="D866" s="306">
        <v>5</v>
      </c>
      <c r="E866" s="307">
        <f t="shared" si="137"/>
        <v>100</v>
      </c>
      <c r="F866" s="308" t="s">
        <v>737</v>
      </c>
      <c r="G866" s="310"/>
      <c r="H866" s="295" t="b">
        <f t="shared" si="133"/>
        <v>1</v>
      </c>
    </row>
    <row r="867" s="295" customFormat="1" ht="20" customHeight="1" spans="1:8">
      <c r="A867" s="311" t="s">
        <v>738</v>
      </c>
      <c r="B867" s="306"/>
      <c r="C867" s="306">
        <v>7</v>
      </c>
      <c r="D867" s="306">
        <v>7</v>
      </c>
      <c r="E867" s="307">
        <f t="shared" si="137"/>
        <v>100</v>
      </c>
      <c r="F867" s="308" t="s">
        <v>738</v>
      </c>
      <c r="G867" s="310"/>
      <c r="H867" s="295" t="b">
        <f t="shared" si="133"/>
        <v>1</v>
      </c>
    </row>
    <row r="868" s="295" customFormat="1" ht="20" customHeight="1" spans="1:8">
      <c r="A868" s="311" t="s">
        <v>739</v>
      </c>
      <c r="B868" s="306"/>
      <c r="C868" s="306">
        <v>3</v>
      </c>
      <c r="D868" s="306">
        <v>3</v>
      </c>
      <c r="E868" s="307">
        <f t="shared" si="137"/>
        <v>100</v>
      </c>
      <c r="F868" s="308" t="s">
        <v>739</v>
      </c>
      <c r="G868" s="310"/>
      <c r="H868" s="295" t="b">
        <f t="shared" si="133"/>
        <v>1</v>
      </c>
    </row>
    <row r="869" s="295" customFormat="1" ht="20" customHeight="1" spans="1:8">
      <c r="A869" s="311" t="s">
        <v>740</v>
      </c>
      <c r="B869" s="306">
        <v>5</v>
      </c>
      <c r="C869" s="306">
        <v>11</v>
      </c>
      <c r="D869" s="306">
        <v>11</v>
      </c>
      <c r="E869" s="307">
        <f t="shared" si="137"/>
        <v>100</v>
      </c>
      <c r="F869" s="308" t="s">
        <v>740</v>
      </c>
      <c r="G869" s="310">
        <v>5</v>
      </c>
      <c r="H869" s="295" t="b">
        <f t="shared" si="133"/>
        <v>1</v>
      </c>
    </row>
    <row r="870" s="295" customFormat="1" ht="20" customHeight="1" spans="1:8">
      <c r="A870" s="311" t="s">
        <v>741</v>
      </c>
      <c r="B870" s="306"/>
      <c r="C870" s="306">
        <v>0</v>
      </c>
      <c r="D870" s="306">
        <v>0</v>
      </c>
      <c r="E870" s="307"/>
      <c r="F870" s="308" t="s">
        <v>741</v>
      </c>
      <c r="G870" s="310"/>
      <c r="H870" s="295" t="b">
        <f t="shared" si="133"/>
        <v>1</v>
      </c>
    </row>
    <row r="871" s="295" customFormat="1" ht="20" customHeight="1" spans="1:8">
      <c r="A871" s="311" t="s">
        <v>742</v>
      </c>
      <c r="B871" s="306"/>
      <c r="C871" s="306">
        <v>80</v>
      </c>
      <c r="D871" s="306">
        <v>80</v>
      </c>
      <c r="E871" s="307">
        <f t="shared" si="137"/>
        <v>100</v>
      </c>
      <c r="F871" s="308" t="s">
        <v>742</v>
      </c>
      <c r="G871" s="310"/>
      <c r="H871" s="295" t="b">
        <f t="shared" si="133"/>
        <v>1</v>
      </c>
    </row>
    <row r="872" s="295" customFormat="1" ht="20" customHeight="1" spans="1:8">
      <c r="A872" s="311" t="s">
        <v>743</v>
      </c>
      <c r="B872" s="306"/>
      <c r="C872" s="306">
        <v>0</v>
      </c>
      <c r="D872" s="306">
        <v>0</v>
      </c>
      <c r="E872" s="307"/>
      <c r="F872" s="308" t="s">
        <v>743</v>
      </c>
      <c r="G872" s="310"/>
      <c r="H872" s="295" t="b">
        <f t="shared" si="133"/>
        <v>1</v>
      </c>
    </row>
    <row r="873" s="295" customFormat="1" ht="20" customHeight="1" spans="1:8">
      <c r="A873" s="311" t="s">
        <v>744</v>
      </c>
      <c r="B873" s="306"/>
      <c r="C873" s="306">
        <v>0</v>
      </c>
      <c r="D873" s="306">
        <v>0</v>
      </c>
      <c r="E873" s="307"/>
      <c r="F873" s="308" t="s">
        <v>744</v>
      </c>
      <c r="G873" s="310"/>
      <c r="H873" s="295" t="b">
        <f t="shared" si="133"/>
        <v>1</v>
      </c>
    </row>
    <row r="874" s="295" customFormat="1" ht="20" customHeight="1" spans="1:8">
      <c r="A874" s="311" t="s">
        <v>745</v>
      </c>
      <c r="B874" s="306"/>
      <c r="C874" s="306">
        <v>0</v>
      </c>
      <c r="D874" s="306">
        <v>0</v>
      </c>
      <c r="E874" s="307"/>
      <c r="F874" s="308" t="s">
        <v>745</v>
      </c>
      <c r="G874" s="310"/>
      <c r="H874" s="295" t="b">
        <f t="shared" si="133"/>
        <v>1</v>
      </c>
    </row>
    <row r="875" s="295" customFormat="1" ht="20" customHeight="1" spans="1:8">
      <c r="A875" s="311" t="s">
        <v>746</v>
      </c>
      <c r="B875" s="306"/>
      <c r="C875" s="306">
        <v>295</v>
      </c>
      <c r="D875" s="306">
        <v>295</v>
      </c>
      <c r="E875" s="307">
        <f t="shared" si="137"/>
        <v>100</v>
      </c>
      <c r="F875" s="308" t="s">
        <v>746</v>
      </c>
      <c r="G875" s="310"/>
      <c r="H875" s="295" t="b">
        <f t="shared" si="133"/>
        <v>1</v>
      </c>
    </row>
    <row r="876" s="295" customFormat="1" ht="20" customHeight="1" spans="1:8">
      <c r="A876" s="311" t="s">
        <v>747</v>
      </c>
      <c r="B876" s="306"/>
      <c r="C876" s="306">
        <v>28</v>
      </c>
      <c r="D876" s="306">
        <v>28</v>
      </c>
      <c r="E876" s="307">
        <f t="shared" si="137"/>
        <v>100</v>
      </c>
      <c r="F876" s="308" t="s">
        <v>747</v>
      </c>
      <c r="G876" s="310"/>
      <c r="H876" s="295" t="b">
        <f t="shared" si="133"/>
        <v>1</v>
      </c>
    </row>
    <row r="877" s="295" customFormat="1" ht="20" customHeight="1" spans="1:8">
      <c r="A877" s="311" t="s">
        <v>748</v>
      </c>
      <c r="B877" s="306"/>
      <c r="C877" s="306">
        <v>22265</v>
      </c>
      <c r="D877" s="306">
        <v>22265</v>
      </c>
      <c r="E877" s="307">
        <f t="shared" si="137"/>
        <v>100</v>
      </c>
      <c r="F877" s="308" t="s">
        <v>748</v>
      </c>
      <c r="G877" s="310"/>
      <c r="H877" s="295" t="b">
        <f t="shared" si="133"/>
        <v>1</v>
      </c>
    </row>
    <row r="878" s="295" customFormat="1" ht="20" customHeight="1" spans="1:8">
      <c r="A878" s="311" t="s">
        <v>749</v>
      </c>
      <c r="B878" s="306"/>
      <c r="C878" s="306">
        <v>0</v>
      </c>
      <c r="D878" s="306">
        <v>0</v>
      </c>
      <c r="E878" s="307"/>
      <c r="F878" s="308" t="s">
        <v>749</v>
      </c>
      <c r="G878" s="310"/>
      <c r="H878" s="295" t="b">
        <f t="shared" si="133"/>
        <v>1</v>
      </c>
    </row>
    <row r="879" s="295" customFormat="1" ht="20" customHeight="1" spans="1:8">
      <c r="A879" s="311" t="s">
        <v>750</v>
      </c>
      <c r="B879" s="306"/>
      <c r="C879" s="306">
        <v>5082</v>
      </c>
      <c r="D879" s="306">
        <v>5082</v>
      </c>
      <c r="E879" s="307">
        <f t="shared" si="137"/>
        <v>100</v>
      </c>
      <c r="F879" s="308" t="s">
        <v>750</v>
      </c>
      <c r="G879" s="310"/>
      <c r="H879" s="295" t="b">
        <f t="shared" si="133"/>
        <v>1</v>
      </c>
    </row>
    <row r="880" s="295" customFormat="1" ht="20" customHeight="1" spans="1:8">
      <c r="A880" s="311" t="s">
        <v>751</v>
      </c>
      <c r="B880" s="306"/>
      <c r="C880" s="306">
        <v>120</v>
      </c>
      <c r="D880" s="306">
        <v>120</v>
      </c>
      <c r="E880" s="307">
        <f t="shared" si="137"/>
        <v>100</v>
      </c>
      <c r="F880" s="308" t="s">
        <v>751</v>
      </c>
      <c r="G880" s="310"/>
      <c r="H880" s="295" t="b">
        <f t="shared" si="133"/>
        <v>1</v>
      </c>
    </row>
    <row r="881" s="295" customFormat="1" ht="20" customHeight="1" spans="1:8">
      <c r="A881" s="311" t="s">
        <v>752</v>
      </c>
      <c r="B881" s="306">
        <v>12</v>
      </c>
      <c r="C881" s="306">
        <v>11</v>
      </c>
      <c r="D881" s="306">
        <v>11</v>
      </c>
      <c r="E881" s="307">
        <f t="shared" si="137"/>
        <v>100</v>
      </c>
      <c r="F881" s="308" t="s">
        <v>752</v>
      </c>
      <c r="G881" s="310">
        <v>12</v>
      </c>
      <c r="H881" s="295" t="b">
        <f t="shared" si="133"/>
        <v>1</v>
      </c>
    </row>
    <row r="882" s="295" customFormat="1" ht="20" customHeight="1" spans="1:8">
      <c r="A882" s="311" t="s">
        <v>753</v>
      </c>
      <c r="B882" s="306">
        <v>8112</v>
      </c>
      <c r="C882" s="306">
        <v>3359</v>
      </c>
      <c r="D882" s="306">
        <v>3359</v>
      </c>
      <c r="E882" s="307">
        <f t="shared" si="137"/>
        <v>100</v>
      </c>
      <c r="F882" s="308" t="s">
        <v>753</v>
      </c>
      <c r="G882" s="310">
        <v>8112</v>
      </c>
      <c r="H882" s="295" t="b">
        <f t="shared" si="133"/>
        <v>1</v>
      </c>
    </row>
    <row r="883" s="295" customFormat="1" ht="20" customHeight="1" spans="1:8">
      <c r="A883" s="305" t="s">
        <v>754</v>
      </c>
      <c r="B883" s="306">
        <f t="shared" ref="B883:G883" si="145">SUM(B884:B907)</f>
        <v>6572</v>
      </c>
      <c r="C883" s="306">
        <f t="shared" si="145"/>
        <v>8155</v>
      </c>
      <c r="D883" s="306">
        <f t="shared" si="145"/>
        <v>8155</v>
      </c>
      <c r="E883" s="307">
        <f t="shared" si="137"/>
        <v>100</v>
      </c>
      <c r="F883" s="308" t="s">
        <v>754</v>
      </c>
      <c r="G883" s="310">
        <f t="shared" si="145"/>
        <v>6572</v>
      </c>
      <c r="H883" s="295" t="b">
        <f t="shared" si="133"/>
        <v>1</v>
      </c>
    </row>
    <row r="884" s="295" customFormat="1" ht="20" customHeight="1" spans="1:8">
      <c r="A884" s="311" t="s">
        <v>44</v>
      </c>
      <c r="B884" s="306">
        <v>142</v>
      </c>
      <c r="C884" s="306">
        <v>120</v>
      </c>
      <c r="D884" s="306">
        <v>120</v>
      </c>
      <c r="E884" s="307">
        <f t="shared" si="137"/>
        <v>100</v>
      </c>
      <c r="F884" s="308" t="s">
        <v>44</v>
      </c>
      <c r="G884" s="310">
        <v>142</v>
      </c>
      <c r="H884" s="295" t="b">
        <f t="shared" si="133"/>
        <v>1</v>
      </c>
    </row>
    <row r="885" s="295" customFormat="1" ht="20" customHeight="1" spans="1:8">
      <c r="A885" s="311" t="s">
        <v>45</v>
      </c>
      <c r="B885" s="306"/>
      <c r="C885" s="306">
        <v>0</v>
      </c>
      <c r="D885" s="306">
        <v>0</v>
      </c>
      <c r="E885" s="307"/>
      <c r="F885" s="308" t="s">
        <v>45</v>
      </c>
      <c r="G885" s="310"/>
      <c r="H885" s="295" t="b">
        <f t="shared" si="133"/>
        <v>1</v>
      </c>
    </row>
    <row r="886" s="295" customFormat="1" ht="20" customHeight="1" spans="1:8">
      <c r="A886" s="311" t="s">
        <v>46</v>
      </c>
      <c r="B886" s="306"/>
      <c r="C886" s="306">
        <v>0</v>
      </c>
      <c r="D886" s="306">
        <v>0</v>
      </c>
      <c r="E886" s="307"/>
      <c r="F886" s="308" t="s">
        <v>46</v>
      </c>
      <c r="G886" s="310"/>
      <c r="H886" s="295" t="b">
        <f t="shared" si="133"/>
        <v>1</v>
      </c>
    </row>
    <row r="887" s="295" customFormat="1" ht="20" customHeight="1" spans="1:8">
      <c r="A887" s="311" t="s">
        <v>755</v>
      </c>
      <c r="B887" s="306">
        <v>2568</v>
      </c>
      <c r="C887" s="306">
        <v>2926</v>
      </c>
      <c r="D887" s="306">
        <v>2926</v>
      </c>
      <c r="E887" s="307">
        <f t="shared" si="137"/>
        <v>100</v>
      </c>
      <c r="F887" s="308" t="s">
        <v>755</v>
      </c>
      <c r="G887" s="310">
        <v>2568</v>
      </c>
      <c r="H887" s="295" t="b">
        <f t="shared" si="133"/>
        <v>1</v>
      </c>
    </row>
    <row r="888" s="295" customFormat="1" ht="20" customHeight="1" spans="1:8">
      <c r="A888" s="311" t="s">
        <v>756</v>
      </c>
      <c r="B888" s="306"/>
      <c r="C888" s="306">
        <v>1354</v>
      </c>
      <c r="D888" s="306">
        <v>1354</v>
      </c>
      <c r="E888" s="307">
        <f t="shared" si="137"/>
        <v>100</v>
      </c>
      <c r="F888" s="308" t="s">
        <v>756</v>
      </c>
      <c r="G888" s="310"/>
      <c r="H888" s="295" t="b">
        <f t="shared" si="133"/>
        <v>1</v>
      </c>
    </row>
    <row r="889" s="295" customFormat="1" ht="20" customHeight="1" spans="1:8">
      <c r="A889" s="311" t="s">
        <v>757</v>
      </c>
      <c r="B889" s="306"/>
      <c r="C889" s="306">
        <v>0</v>
      </c>
      <c r="D889" s="306">
        <v>0</v>
      </c>
      <c r="E889" s="307"/>
      <c r="F889" s="308" t="s">
        <v>757</v>
      </c>
      <c r="G889" s="310"/>
      <c r="H889" s="295" t="b">
        <f t="shared" si="133"/>
        <v>1</v>
      </c>
    </row>
    <row r="890" s="295" customFormat="1" ht="20" customHeight="1" spans="1:8">
      <c r="A890" s="311" t="s">
        <v>758</v>
      </c>
      <c r="B890" s="306"/>
      <c r="C890" s="306">
        <v>836</v>
      </c>
      <c r="D890" s="306">
        <v>836</v>
      </c>
      <c r="E890" s="307">
        <f t="shared" si="137"/>
        <v>100</v>
      </c>
      <c r="F890" s="308" t="s">
        <v>758</v>
      </c>
      <c r="G890" s="310"/>
      <c r="H890" s="295" t="b">
        <f t="shared" si="133"/>
        <v>1</v>
      </c>
    </row>
    <row r="891" s="295" customFormat="1" ht="20" customHeight="1" spans="1:8">
      <c r="A891" s="311" t="s">
        <v>759</v>
      </c>
      <c r="B891" s="306"/>
      <c r="C891" s="306">
        <v>1701</v>
      </c>
      <c r="D891" s="306">
        <v>1701</v>
      </c>
      <c r="E891" s="307">
        <f t="shared" si="137"/>
        <v>100</v>
      </c>
      <c r="F891" s="308" t="s">
        <v>759</v>
      </c>
      <c r="G891" s="310"/>
      <c r="H891" s="295" t="b">
        <f t="shared" si="133"/>
        <v>1</v>
      </c>
    </row>
    <row r="892" s="295" customFormat="1" ht="20" customHeight="1" spans="1:8">
      <c r="A892" s="311" t="s">
        <v>760</v>
      </c>
      <c r="B892" s="306"/>
      <c r="C892" s="306">
        <v>0</v>
      </c>
      <c r="D892" s="306">
        <v>0</v>
      </c>
      <c r="E892" s="307"/>
      <c r="F892" s="308" t="s">
        <v>760</v>
      </c>
      <c r="G892" s="310"/>
      <c r="H892" s="295" t="b">
        <f t="shared" si="133"/>
        <v>1</v>
      </c>
    </row>
    <row r="893" s="295" customFormat="1" ht="20" customHeight="1" spans="1:8">
      <c r="A893" s="311" t="s">
        <v>761</v>
      </c>
      <c r="B893" s="306"/>
      <c r="C893" s="306">
        <v>0</v>
      </c>
      <c r="D893" s="306">
        <v>0</v>
      </c>
      <c r="E893" s="307"/>
      <c r="F893" s="308" t="s">
        <v>761</v>
      </c>
      <c r="G893" s="310"/>
      <c r="H893" s="295" t="b">
        <f t="shared" ref="H893:H956" si="146">EXACT(A893,F893)</f>
        <v>1</v>
      </c>
    </row>
    <row r="894" s="295" customFormat="1" ht="20" customHeight="1" spans="1:8">
      <c r="A894" s="311" t="s">
        <v>762</v>
      </c>
      <c r="B894" s="306"/>
      <c r="C894" s="306">
        <v>0</v>
      </c>
      <c r="D894" s="306">
        <v>0</v>
      </c>
      <c r="E894" s="307"/>
      <c r="F894" s="308" t="s">
        <v>762</v>
      </c>
      <c r="G894" s="310"/>
      <c r="H894" s="295" t="b">
        <f t="shared" si="146"/>
        <v>1</v>
      </c>
    </row>
    <row r="895" s="295" customFormat="1" ht="20" customHeight="1" spans="1:8">
      <c r="A895" s="311" t="s">
        <v>763</v>
      </c>
      <c r="B895" s="306">
        <v>362</v>
      </c>
      <c r="C895" s="306">
        <v>474</v>
      </c>
      <c r="D895" s="306">
        <v>474</v>
      </c>
      <c r="E895" s="307">
        <f t="shared" si="137"/>
        <v>100</v>
      </c>
      <c r="F895" s="308" t="s">
        <v>763</v>
      </c>
      <c r="G895" s="310">
        <v>362</v>
      </c>
      <c r="H895" s="295" t="b">
        <f t="shared" si="146"/>
        <v>1</v>
      </c>
    </row>
    <row r="896" s="295" customFormat="1" ht="20" customHeight="1" spans="1:8">
      <c r="A896" s="311" t="s">
        <v>764</v>
      </c>
      <c r="B896" s="306"/>
      <c r="C896" s="306">
        <v>0</v>
      </c>
      <c r="D896" s="306">
        <v>0</v>
      </c>
      <c r="E896" s="307"/>
      <c r="F896" s="308" t="s">
        <v>764</v>
      </c>
      <c r="G896" s="310"/>
      <c r="H896" s="295" t="b">
        <f t="shared" si="146"/>
        <v>1</v>
      </c>
    </row>
    <row r="897" s="295" customFormat="1" ht="20" customHeight="1" spans="1:8">
      <c r="A897" s="311" t="s">
        <v>765</v>
      </c>
      <c r="B897" s="306"/>
      <c r="C897" s="306">
        <v>0</v>
      </c>
      <c r="D897" s="306">
        <v>0</v>
      </c>
      <c r="E897" s="307"/>
      <c r="F897" s="308" t="s">
        <v>765</v>
      </c>
      <c r="G897" s="310"/>
      <c r="H897" s="295" t="b">
        <f t="shared" si="146"/>
        <v>1</v>
      </c>
    </row>
    <row r="898" s="295" customFormat="1" ht="20" customHeight="1" spans="1:8">
      <c r="A898" s="311" t="s">
        <v>766</v>
      </c>
      <c r="B898" s="306"/>
      <c r="C898" s="306">
        <v>0</v>
      </c>
      <c r="D898" s="306">
        <v>0</v>
      </c>
      <c r="E898" s="307"/>
      <c r="F898" s="308" t="s">
        <v>766</v>
      </c>
      <c r="G898" s="310"/>
      <c r="H898" s="295" t="b">
        <f t="shared" si="146"/>
        <v>1</v>
      </c>
    </row>
    <row r="899" s="295" customFormat="1" ht="20" customHeight="1" spans="1:8">
      <c r="A899" s="311" t="s">
        <v>767</v>
      </c>
      <c r="B899" s="306"/>
      <c r="C899" s="306">
        <v>0</v>
      </c>
      <c r="D899" s="306">
        <v>0</v>
      </c>
      <c r="E899" s="307"/>
      <c r="F899" s="308" t="s">
        <v>767</v>
      </c>
      <c r="G899" s="310"/>
      <c r="H899" s="295" t="b">
        <f t="shared" si="146"/>
        <v>1</v>
      </c>
    </row>
    <row r="900" s="295" customFormat="1" ht="20" customHeight="1" spans="1:8">
      <c r="A900" s="311" t="s">
        <v>768</v>
      </c>
      <c r="B900" s="306"/>
      <c r="C900" s="306">
        <v>0</v>
      </c>
      <c r="D900" s="306">
        <v>0</v>
      </c>
      <c r="E900" s="307"/>
      <c r="F900" s="308" t="s">
        <v>768</v>
      </c>
      <c r="G900" s="310"/>
      <c r="H900" s="295" t="b">
        <f t="shared" si="146"/>
        <v>1</v>
      </c>
    </row>
    <row r="901" s="295" customFormat="1" ht="20" customHeight="1" spans="1:8">
      <c r="A901" s="311" t="s">
        <v>769</v>
      </c>
      <c r="B901" s="306"/>
      <c r="C901" s="306">
        <v>0</v>
      </c>
      <c r="D901" s="306">
        <v>0</v>
      </c>
      <c r="E901" s="307"/>
      <c r="F901" s="308" t="s">
        <v>769</v>
      </c>
      <c r="G901" s="310"/>
      <c r="H901" s="295" t="b">
        <f t="shared" si="146"/>
        <v>1</v>
      </c>
    </row>
    <row r="902" s="295" customFormat="1" ht="20" customHeight="1" spans="1:8">
      <c r="A902" s="311" t="s">
        <v>770</v>
      </c>
      <c r="B902" s="306"/>
      <c r="C902" s="306">
        <v>0</v>
      </c>
      <c r="D902" s="306">
        <v>0</v>
      </c>
      <c r="E902" s="307"/>
      <c r="F902" s="308" t="s">
        <v>770</v>
      </c>
      <c r="G902" s="310"/>
      <c r="H902" s="295" t="b">
        <f t="shared" si="146"/>
        <v>1</v>
      </c>
    </row>
    <row r="903" s="295" customFormat="1" ht="20" customHeight="1" spans="1:8">
      <c r="A903" s="311" t="s">
        <v>771</v>
      </c>
      <c r="B903" s="306"/>
      <c r="C903" s="306">
        <v>59</v>
      </c>
      <c r="D903" s="306">
        <v>59</v>
      </c>
      <c r="E903" s="307">
        <f>D903/C903*100</f>
        <v>100</v>
      </c>
      <c r="F903" s="308" t="s">
        <v>771</v>
      </c>
      <c r="G903" s="310"/>
      <c r="H903" s="295" t="b">
        <f t="shared" si="146"/>
        <v>1</v>
      </c>
    </row>
    <row r="904" s="295" customFormat="1" ht="20" customHeight="1" spans="1:8">
      <c r="A904" s="311" t="s">
        <v>772</v>
      </c>
      <c r="B904" s="306"/>
      <c r="C904" s="306">
        <v>0</v>
      </c>
      <c r="D904" s="306">
        <v>0</v>
      </c>
      <c r="E904" s="307"/>
      <c r="F904" s="308" t="s">
        <v>772</v>
      </c>
      <c r="G904" s="310"/>
      <c r="H904" s="295" t="b">
        <f t="shared" si="146"/>
        <v>1</v>
      </c>
    </row>
    <row r="905" s="295" customFormat="1" ht="20" customHeight="1" spans="1:8">
      <c r="A905" s="311" t="s">
        <v>773</v>
      </c>
      <c r="B905" s="306"/>
      <c r="C905" s="306">
        <v>0</v>
      </c>
      <c r="D905" s="306">
        <v>0</v>
      </c>
      <c r="E905" s="307"/>
      <c r="F905" s="308" t="s">
        <v>773</v>
      </c>
      <c r="G905" s="310"/>
      <c r="H905" s="295" t="b">
        <f t="shared" si="146"/>
        <v>1</v>
      </c>
    </row>
    <row r="906" s="295" customFormat="1" ht="20" customHeight="1" spans="1:8">
      <c r="A906" s="311" t="s">
        <v>774</v>
      </c>
      <c r="B906" s="306"/>
      <c r="C906" s="306">
        <v>0</v>
      </c>
      <c r="D906" s="306">
        <v>0</v>
      </c>
      <c r="E906" s="307"/>
      <c r="F906" s="308" t="s">
        <v>774</v>
      </c>
      <c r="G906" s="310"/>
      <c r="H906" s="295" t="b">
        <f t="shared" si="146"/>
        <v>1</v>
      </c>
    </row>
    <row r="907" s="295" customFormat="1" ht="20" customHeight="1" spans="1:8">
      <c r="A907" s="311" t="s">
        <v>775</v>
      </c>
      <c r="B907" s="306">
        <v>3500</v>
      </c>
      <c r="C907" s="306">
        <v>685</v>
      </c>
      <c r="D907" s="306">
        <v>685</v>
      </c>
      <c r="E907" s="307">
        <f t="shared" ref="E907:E914" si="147">D907/C907*100</f>
        <v>100</v>
      </c>
      <c r="F907" s="308" t="s">
        <v>775</v>
      </c>
      <c r="G907" s="310">
        <v>3500</v>
      </c>
      <c r="H907" s="295" t="b">
        <f t="shared" si="146"/>
        <v>1</v>
      </c>
    </row>
    <row r="908" s="295" customFormat="1" ht="20" customHeight="1" spans="1:8">
      <c r="A908" s="305" t="s">
        <v>776</v>
      </c>
      <c r="B908" s="306">
        <f t="shared" ref="B908:G908" si="148">SUM(B909:B933)</f>
        <v>8764</v>
      </c>
      <c r="C908" s="306">
        <f t="shared" si="148"/>
        <v>15391</v>
      </c>
      <c r="D908" s="306">
        <f t="shared" si="148"/>
        <v>15391</v>
      </c>
      <c r="E908" s="307">
        <f t="shared" si="147"/>
        <v>100</v>
      </c>
      <c r="F908" s="308" t="s">
        <v>776</v>
      </c>
      <c r="G908" s="310">
        <f t="shared" si="148"/>
        <v>8764</v>
      </c>
      <c r="H908" s="295" t="b">
        <f t="shared" si="146"/>
        <v>1</v>
      </c>
    </row>
    <row r="909" s="295" customFormat="1" ht="20" customHeight="1" spans="1:8">
      <c r="A909" s="311" t="s">
        <v>44</v>
      </c>
      <c r="B909" s="306">
        <v>178</v>
      </c>
      <c r="C909" s="306">
        <v>185</v>
      </c>
      <c r="D909" s="306">
        <v>185</v>
      </c>
      <c r="E909" s="307">
        <f t="shared" si="147"/>
        <v>100</v>
      </c>
      <c r="F909" s="308" t="s">
        <v>44</v>
      </c>
      <c r="G909" s="310">
        <v>178</v>
      </c>
      <c r="H909" s="295" t="b">
        <f t="shared" si="146"/>
        <v>1</v>
      </c>
    </row>
    <row r="910" s="295" customFormat="1" ht="20" customHeight="1" spans="1:8">
      <c r="A910" s="311" t="s">
        <v>45</v>
      </c>
      <c r="B910" s="306"/>
      <c r="C910" s="306">
        <v>10</v>
      </c>
      <c r="D910" s="306">
        <v>10</v>
      </c>
      <c r="E910" s="307">
        <f t="shared" si="147"/>
        <v>100</v>
      </c>
      <c r="F910" s="308" t="s">
        <v>45</v>
      </c>
      <c r="G910" s="310"/>
      <c r="H910" s="295" t="b">
        <f t="shared" si="146"/>
        <v>1</v>
      </c>
    </row>
    <row r="911" s="295" customFormat="1" ht="20" customHeight="1" spans="1:8">
      <c r="A911" s="311" t="s">
        <v>46</v>
      </c>
      <c r="B911" s="306">
        <v>5</v>
      </c>
      <c r="C911" s="306">
        <v>3</v>
      </c>
      <c r="D911" s="306">
        <v>3</v>
      </c>
      <c r="E911" s="307">
        <f t="shared" si="147"/>
        <v>100</v>
      </c>
      <c r="F911" s="308" t="s">
        <v>46</v>
      </c>
      <c r="G911" s="310">
        <v>5</v>
      </c>
      <c r="H911" s="295" t="b">
        <f t="shared" si="146"/>
        <v>1</v>
      </c>
    </row>
    <row r="912" s="295" customFormat="1" ht="20" customHeight="1" spans="1:8">
      <c r="A912" s="311" t="s">
        <v>777</v>
      </c>
      <c r="B912" s="306">
        <v>627</v>
      </c>
      <c r="C912" s="306">
        <v>758</v>
      </c>
      <c r="D912" s="306">
        <v>758</v>
      </c>
      <c r="E912" s="307">
        <f t="shared" si="147"/>
        <v>100</v>
      </c>
      <c r="F912" s="308" t="s">
        <v>777</v>
      </c>
      <c r="G912" s="310">
        <v>627</v>
      </c>
      <c r="H912" s="295" t="b">
        <f t="shared" si="146"/>
        <v>1</v>
      </c>
    </row>
    <row r="913" s="295" customFormat="1" ht="20" customHeight="1" spans="1:8">
      <c r="A913" s="311" t="s">
        <v>778</v>
      </c>
      <c r="B913" s="306"/>
      <c r="C913" s="306">
        <v>10000</v>
      </c>
      <c r="D913" s="306">
        <v>10000</v>
      </c>
      <c r="E913" s="307">
        <f t="shared" si="147"/>
        <v>100</v>
      </c>
      <c r="F913" s="308" t="s">
        <v>778</v>
      </c>
      <c r="G913" s="310"/>
      <c r="H913" s="295" t="b">
        <f t="shared" si="146"/>
        <v>1</v>
      </c>
    </row>
    <row r="914" s="295" customFormat="1" ht="20" customHeight="1" spans="1:8">
      <c r="A914" s="311" t="s">
        <v>779</v>
      </c>
      <c r="B914" s="306">
        <v>8</v>
      </c>
      <c r="C914" s="306">
        <v>10</v>
      </c>
      <c r="D914" s="306">
        <v>10</v>
      </c>
      <c r="E914" s="307">
        <f t="shared" si="147"/>
        <v>100</v>
      </c>
      <c r="F914" s="308" t="s">
        <v>779</v>
      </c>
      <c r="G914" s="310">
        <v>8</v>
      </c>
      <c r="H914" s="295" t="b">
        <f t="shared" si="146"/>
        <v>1</v>
      </c>
    </row>
    <row r="915" s="295" customFormat="1" ht="20" customHeight="1" spans="1:8">
      <c r="A915" s="311" t="s">
        <v>780</v>
      </c>
      <c r="B915" s="306"/>
      <c r="C915" s="306">
        <v>0</v>
      </c>
      <c r="D915" s="306">
        <v>0</v>
      </c>
      <c r="E915" s="307"/>
      <c r="F915" s="308" t="s">
        <v>780</v>
      </c>
      <c r="G915" s="310"/>
      <c r="H915" s="295" t="b">
        <f t="shared" si="146"/>
        <v>1</v>
      </c>
    </row>
    <row r="916" s="295" customFormat="1" ht="20" customHeight="1" spans="1:8">
      <c r="A916" s="311" t="s">
        <v>781</v>
      </c>
      <c r="B916" s="306"/>
      <c r="C916" s="306">
        <v>0</v>
      </c>
      <c r="D916" s="306">
        <v>0</v>
      </c>
      <c r="E916" s="307"/>
      <c r="F916" s="308" t="s">
        <v>781</v>
      </c>
      <c r="G916" s="310"/>
      <c r="H916" s="295" t="b">
        <f t="shared" si="146"/>
        <v>1</v>
      </c>
    </row>
    <row r="917" s="295" customFormat="1" ht="20" customHeight="1" spans="1:8">
      <c r="A917" s="311" t="s">
        <v>782</v>
      </c>
      <c r="B917" s="306">
        <v>71</v>
      </c>
      <c r="C917" s="306">
        <v>131</v>
      </c>
      <c r="D917" s="306">
        <v>131</v>
      </c>
      <c r="E917" s="307">
        <f>D917/C917*100</f>
        <v>100</v>
      </c>
      <c r="F917" s="308" t="s">
        <v>782</v>
      </c>
      <c r="G917" s="310">
        <v>71</v>
      </c>
      <c r="H917" s="295" t="b">
        <f t="shared" si="146"/>
        <v>1</v>
      </c>
    </row>
    <row r="918" s="295" customFormat="1" ht="20" customHeight="1" spans="1:8">
      <c r="A918" s="311" t="s">
        <v>783</v>
      </c>
      <c r="B918" s="306"/>
      <c r="C918" s="306">
        <v>0</v>
      </c>
      <c r="D918" s="306">
        <v>0</v>
      </c>
      <c r="E918" s="307"/>
      <c r="F918" s="308" t="s">
        <v>783</v>
      </c>
      <c r="G918" s="310"/>
      <c r="H918" s="295" t="b">
        <f t="shared" si="146"/>
        <v>1</v>
      </c>
    </row>
    <row r="919" s="295" customFormat="1" ht="20" customHeight="1" spans="1:8">
      <c r="A919" s="311" t="s">
        <v>784</v>
      </c>
      <c r="B919" s="306"/>
      <c r="C919" s="306">
        <v>0</v>
      </c>
      <c r="D919" s="306">
        <v>0</v>
      </c>
      <c r="E919" s="307"/>
      <c r="F919" s="308" t="s">
        <v>784</v>
      </c>
      <c r="G919" s="310"/>
      <c r="H919" s="295" t="b">
        <f t="shared" si="146"/>
        <v>1</v>
      </c>
    </row>
    <row r="920" s="295" customFormat="1" ht="20" customHeight="1" spans="1:8">
      <c r="A920" s="311" t="s">
        <v>785</v>
      </c>
      <c r="B920" s="306"/>
      <c r="C920" s="306">
        <v>0</v>
      </c>
      <c r="D920" s="306">
        <v>0</v>
      </c>
      <c r="E920" s="307"/>
      <c r="F920" s="308" t="s">
        <v>785</v>
      </c>
      <c r="G920" s="310"/>
      <c r="H920" s="295" t="b">
        <f t="shared" si="146"/>
        <v>1</v>
      </c>
    </row>
    <row r="921" s="295" customFormat="1" ht="20" customHeight="1" spans="1:8">
      <c r="A921" s="311" t="s">
        <v>786</v>
      </c>
      <c r="B921" s="306"/>
      <c r="C921" s="306">
        <v>0</v>
      </c>
      <c r="D921" s="306">
        <v>0</v>
      </c>
      <c r="E921" s="307"/>
      <c r="F921" s="308" t="s">
        <v>786</v>
      </c>
      <c r="G921" s="310"/>
      <c r="H921" s="295" t="b">
        <f t="shared" si="146"/>
        <v>1</v>
      </c>
    </row>
    <row r="922" s="295" customFormat="1" ht="20" customHeight="1" spans="1:8">
      <c r="A922" s="311" t="s">
        <v>787</v>
      </c>
      <c r="B922" s="306"/>
      <c r="C922" s="306">
        <v>0</v>
      </c>
      <c r="D922" s="306">
        <v>0</v>
      </c>
      <c r="E922" s="307"/>
      <c r="F922" s="308" t="s">
        <v>787</v>
      </c>
      <c r="G922" s="310"/>
      <c r="H922" s="295" t="b">
        <f t="shared" si="146"/>
        <v>1</v>
      </c>
    </row>
    <row r="923" s="295" customFormat="1" ht="20" customHeight="1" spans="1:8">
      <c r="A923" s="311" t="s">
        <v>788</v>
      </c>
      <c r="B923" s="306"/>
      <c r="C923" s="306">
        <v>0</v>
      </c>
      <c r="D923" s="306">
        <v>0</v>
      </c>
      <c r="E923" s="307"/>
      <c r="F923" s="308" t="s">
        <v>788</v>
      </c>
      <c r="G923" s="310"/>
      <c r="H923" s="295" t="b">
        <f t="shared" si="146"/>
        <v>1</v>
      </c>
    </row>
    <row r="924" s="295" customFormat="1" ht="20" customHeight="1" spans="1:8">
      <c r="A924" s="311" t="s">
        <v>789</v>
      </c>
      <c r="B924" s="306"/>
      <c r="C924" s="306">
        <v>0</v>
      </c>
      <c r="D924" s="306">
        <v>0</v>
      </c>
      <c r="E924" s="307"/>
      <c r="F924" s="308" t="s">
        <v>789</v>
      </c>
      <c r="G924" s="310"/>
      <c r="H924" s="295" t="b">
        <f t="shared" si="146"/>
        <v>1</v>
      </c>
    </row>
    <row r="925" s="295" customFormat="1" ht="20" customHeight="1" spans="1:8">
      <c r="A925" s="311" t="s">
        <v>790</v>
      </c>
      <c r="B925" s="306">
        <v>165</v>
      </c>
      <c r="C925" s="306">
        <v>160</v>
      </c>
      <c r="D925" s="306">
        <v>160</v>
      </c>
      <c r="E925" s="307">
        <f>D925/C925*100</f>
        <v>100</v>
      </c>
      <c r="F925" s="308" t="s">
        <v>790</v>
      </c>
      <c r="G925" s="310">
        <v>165</v>
      </c>
      <c r="H925" s="295" t="b">
        <f t="shared" si="146"/>
        <v>1</v>
      </c>
    </row>
    <row r="926" s="295" customFormat="1" ht="20" customHeight="1" spans="1:8">
      <c r="A926" s="311" t="s">
        <v>791</v>
      </c>
      <c r="B926" s="306"/>
      <c r="C926" s="306">
        <v>0</v>
      </c>
      <c r="D926" s="306">
        <v>0</v>
      </c>
      <c r="E926" s="307"/>
      <c r="F926" s="308" t="s">
        <v>791</v>
      </c>
      <c r="G926" s="310"/>
      <c r="H926" s="295" t="b">
        <f t="shared" si="146"/>
        <v>1</v>
      </c>
    </row>
    <row r="927" s="295" customFormat="1" ht="20" customHeight="1" spans="1:8">
      <c r="A927" s="311" t="s">
        <v>792</v>
      </c>
      <c r="B927" s="306"/>
      <c r="C927" s="306">
        <v>0</v>
      </c>
      <c r="D927" s="306">
        <v>0</v>
      </c>
      <c r="E927" s="307"/>
      <c r="F927" s="308" t="s">
        <v>792</v>
      </c>
      <c r="G927" s="310"/>
      <c r="H927" s="295" t="b">
        <f t="shared" si="146"/>
        <v>1</v>
      </c>
    </row>
    <row r="928" s="295" customFormat="1" ht="20" customHeight="1" spans="1:8">
      <c r="A928" s="311" t="s">
        <v>793</v>
      </c>
      <c r="B928" s="306"/>
      <c r="C928" s="306">
        <v>0</v>
      </c>
      <c r="D928" s="306">
        <v>0</v>
      </c>
      <c r="E928" s="307"/>
      <c r="F928" s="308" t="s">
        <v>793</v>
      </c>
      <c r="G928" s="310"/>
      <c r="H928" s="295" t="b">
        <f t="shared" si="146"/>
        <v>1</v>
      </c>
    </row>
    <row r="929" s="295" customFormat="1" ht="20" customHeight="1" spans="1:8">
      <c r="A929" s="311" t="s">
        <v>794</v>
      </c>
      <c r="B929" s="306"/>
      <c r="C929" s="306">
        <v>0</v>
      </c>
      <c r="D929" s="306">
        <v>0</v>
      </c>
      <c r="E929" s="307"/>
      <c r="F929" s="308" t="s">
        <v>794</v>
      </c>
      <c r="G929" s="310"/>
      <c r="H929" s="295" t="b">
        <f t="shared" si="146"/>
        <v>1</v>
      </c>
    </row>
    <row r="930" s="295" customFormat="1" ht="20" customHeight="1" spans="1:8">
      <c r="A930" s="311" t="s">
        <v>767</v>
      </c>
      <c r="B930" s="306"/>
      <c r="C930" s="306">
        <v>0</v>
      </c>
      <c r="D930" s="306">
        <v>0</v>
      </c>
      <c r="E930" s="307"/>
      <c r="F930" s="308" t="s">
        <v>767</v>
      </c>
      <c r="G930" s="310"/>
      <c r="H930" s="295" t="b">
        <f t="shared" si="146"/>
        <v>1</v>
      </c>
    </row>
    <row r="931" s="295" customFormat="1" ht="20" customHeight="1" spans="1:8">
      <c r="A931" s="311" t="s">
        <v>795</v>
      </c>
      <c r="B931" s="306"/>
      <c r="C931" s="306">
        <v>0</v>
      </c>
      <c r="D931" s="306">
        <v>0</v>
      </c>
      <c r="E931" s="307"/>
      <c r="F931" s="308" t="s">
        <v>795</v>
      </c>
      <c r="G931" s="310"/>
      <c r="H931" s="295" t="b">
        <f t="shared" si="146"/>
        <v>1</v>
      </c>
    </row>
    <row r="932" s="295" customFormat="1" ht="20" customHeight="1" spans="1:8">
      <c r="A932" s="311" t="s">
        <v>796</v>
      </c>
      <c r="B932" s="306">
        <v>230</v>
      </c>
      <c r="C932" s="306">
        <v>0</v>
      </c>
      <c r="D932" s="306">
        <v>0</v>
      </c>
      <c r="E932" s="307"/>
      <c r="F932" s="308" t="s">
        <v>796</v>
      </c>
      <c r="G932" s="310">
        <v>230</v>
      </c>
      <c r="H932" s="295" t="b">
        <f t="shared" si="146"/>
        <v>1</v>
      </c>
    </row>
    <row r="933" s="295" customFormat="1" ht="20" customHeight="1" spans="1:8">
      <c r="A933" s="311" t="s">
        <v>797</v>
      </c>
      <c r="B933" s="306">
        <v>7480</v>
      </c>
      <c r="C933" s="306">
        <v>4134</v>
      </c>
      <c r="D933" s="306">
        <v>4134</v>
      </c>
      <c r="E933" s="307">
        <f>D933/C933*100</f>
        <v>100</v>
      </c>
      <c r="F933" s="308" t="s">
        <v>797</v>
      </c>
      <c r="G933" s="310">
        <v>7480</v>
      </c>
      <c r="H933" s="295" t="b">
        <f t="shared" si="146"/>
        <v>1</v>
      </c>
    </row>
    <row r="934" s="295" customFormat="1" ht="20" customHeight="1" spans="1:8">
      <c r="A934" s="305" t="s">
        <v>798</v>
      </c>
      <c r="B934" s="306">
        <f t="shared" ref="B934:G934" si="149">SUM(B935:B944)</f>
        <v>0</v>
      </c>
      <c r="C934" s="306">
        <f t="shared" si="149"/>
        <v>0</v>
      </c>
      <c r="D934" s="306">
        <f t="shared" si="149"/>
        <v>0</v>
      </c>
      <c r="E934" s="307"/>
      <c r="F934" s="308" t="s">
        <v>798</v>
      </c>
      <c r="G934" s="310">
        <f t="shared" si="149"/>
        <v>0</v>
      </c>
      <c r="H934" s="295" t="b">
        <f t="shared" si="146"/>
        <v>1</v>
      </c>
    </row>
    <row r="935" s="295" customFormat="1" ht="20" customHeight="1" spans="1:8">
      <c r="A935" s="311" t="s">
        <v>44</v>
      </c>
      <c r="B935" s="306"/>
      <c r="C935" s="306">
        <v>0</v>
      </c>
      <c r="D935" s="306">
        <v>0</v>
      </c>
      <c r="E935" s="307"/>
      <c r="F935" s="308" t="s">
        <v>44</v>
      </c>
      <c r="G935" s="310"/>
      <c r="H935" s="295" t="b">
        <f t="shared" si="146"/>
        <v>1</v>
      </c>
    </row>
    <row r="936" s="295" customFormat="1" ht="20" customHeight="1" spans="1:8">
      <c r="A936" s="311" t="s">
        <v>45</v>
      </c>
      <c r="B936" s="306"/>
      <c r="C936" s="306">
        <v>0</v>
      </c>
      <c r="D936" s="306">
        <v>0</v>
      </c>
      <c r="E936" s="307"/>
      <c r="F936" s="308" t="s">
        <v>45</v>
      </c>
      <c r="G936" s="310"/>
      <c r="H936" s="295" t="b">
        <f t="shared" si="146"/>
        <v>1</v>
      </c>
    </row>
    <row r="937" s="295" customFormat="1" ht="20" customHeight="1" spans="1:8">
      <c r="A937" s="311" t="s">
        <v>46</v>
      </c>
      <c r="B937" s="306"/>
      <c r="C937" s="306">
        <v>0</v>
      </c>
      <c r="D937" s="306">
        <v>0</v>
      </c>
      <c r="E937" s="307"/>
      <c r="F937" s="308" t="s">
        <v>46</v>
      </c>
      <c r="G937" s="310"/>
      <c r="H937" s="295" t="b">
        <f t="shared" si="146"/>
        <v>1</v>
      </c>
    </row>
    <row r="938" s="295" customFormat="1" ht="20" customHeight="1" spans="1:8">
      <c r="A938" s="311" t="s">
        <v>799</v>
      </c>
      <c r="B938" s="306"/>
      <c r="C938" s="306">
        <v>0</v>
      </c>
      <c r="D938" s="306">
        <v>0</v>
      </c>
      <c r="E938" s="307"/>
      <c r="F938" s="308" t="s">
        <v>799</v>
      </c>
      <c r="G938" s="310"/>
      <c r="H938" s="295" t="b">
        <f t="shared" si="146"/>
        <v>1</v>
      </c>
    </row>
    <row r="939" s="295" customFormat="1" ht="20" customHeight="1" spans="1:8">
      <c r="A939" s="311" t="s">
        <v>800</v>
      </c>
      <c r="B939" s="306"/>
      <c r="C939" s="306">
        <v>0</v>
      </c>
      <c r="D939" s="306">
        <v>0</v>
      </c>
      <c r="E939" s="307"/>
      <c r="F939" s="308" t="s">
        <v>800</v>
      </c>
      <c r="G939" s="310"/>
      <c r="H939" s="295" t="b">
        <f t="shared" si="146"/>
        <v>1</v>
      </c>
    </row>
    <row r="940" s="295" customFormat="1" ht="20" customHeight="1" spans="1:8">
      <c r="A940" s="311" t="s">
        <v>801</v>
      </c>
      <c r="B940" s="306"/>
      <c r="C940" s="306">
        <v>0</v>
      </c>
      <c r="D940" s="306">
        <v>0</v>
      </c>
      <c r="E940" s="307"/>
      <c r="F940" s="308" t="s">
        <v>801</v>
      </c>
      <c r="G940" s="310"/>
      <c r="H940" s="295" t="b">
        <f t="shared" si="146"/>
        <v>1</v>
      </c>
    </row>
    <row r="941" s="295" customFormat="1" ht="20" customHeight="1" spans="1:8">
      <c r="A941" s="311" t="s">
        <v>802</v>
      </c>
      <c r="B941" s="306"/>
      <c r="C941" s="306">
        <v>0</v>
      </c>
      <c r="D941" s="306">
        <v>0</v>
      </c>
      <c r="E941" s="307"/>
      <c r="F941" s="308" t="s">
        <v>802</v>
      </c>
      <c r="G941" s="310"/>
      <c r="H941" s="295" t="b">
        <f t="shared" si="146"/>
        <v>1</v>
      </c>
    </row>
    <row r="942" s="295" customFormat="1" ht="20" customHeight="1" spans="1:8">
      <c r="A942" s="311" t="s">
        <v>803</v>
      </c>
      <c r="B942" s="306"/>
      <c r="C942" s="306">
        <v>0</v>
      </c>
      <c r="D942" s="306">
        <v>0</v>
      </c>
      <c r="E942" s="307"/>
      <c r="F942" s="308" t="s">
        <v>803</v>
      </c>
      <c r="G942" s="310"/>
      <c r="H942" s="295" t="b">
        <f t="shared" si="146"/>
        <v>1</v>
      </c>
    </row>
    <row r="943" s="295" customFormat="1" ht="20" customHeight="1" spans="1:8">
      <c r="A943" s="311" t="s">
        <v>804</v>
      </c>
      <c r="B943" s="306"/>
      <c r="C943" s="306">
        <v>0</v>
      </c>
      <c r="D943" s="306">
        <v>0</v>
      </c>
      <c r="E943" s="307"/>
      <c r="F943" s="308" t="s">
        <v>804</v>
      </c>
      <c r="G943" s="310"/>
      <c r="H943" s="295" t="b">
        <f t="shared" si="146"/>
        <v>1</v>
      </c>
    </row>
    <row r="944" s="295" customFormat="1" ht="20" customHeight="1" spans="1:8">
      <c r="A944" s="311" t="s">
        <v>805</v>
      </c>
      <c r="B944" s="306"/>
      <c r="C944" s="306">
        <v>0</v>
      </c>
      <c r="D944" s="306">
        <v>0</v>
      </c>
      <c r="E944" s="307"/>
      <c r="F944" s="308" t="s">
        <v>805</v>
      </c>
      <c r="G944" s="310"/>
      <c r="H944" s="295" t="b">
        <f t="shared" si="146"/>
        <v>1</v>
      </c>
    </row>
    <row r="945" s="295" customFormat="1" ht="20" customHeight="1" spans="1:8">
      <c r="A945" s="305" t="s">
        <v>806</v>
      </c>
      <c r="B945" s="306">
        <f t="shared" ref="B945:G945" si="150">SUM(B946:B955)</f>
        <v>17009</v>
      </c>
      <c r="C945" s="306">
        <f t="shared" si="150"/>
        <v>32287</v>
      </c>
      <c r="D945" s="306">
        <f t="shared" si="150"/>
        <v>32287</v>
      </c>
      <c r="E945" s="307">
        <f>D945/C945*100</f>
        <v>100</v>
      </c>
      <c r="F945" s="308" t="s">
        <v>806</v>
      </c>
      <c r="G945" s="310">
        <f t="shared" si="150"/>
        <v>17009</v>
      </c>
      <c r="H945" s="295" t="b">
        <f t="shared" si="146"/>
        <v>1</v>
      </c>
    </row>
    <row r="946" s="295" customFormat="1" ht="20" customHeight="1" spans="1:8">
      <c r="A946" s="311" t="s">
        <v>44</v>
      </c>
      <c r="B946" s="306">
        <v>142</v>
      </c>
      <c r="C946" s="306">
        <v>508</v>
      </c>
      <c r="D946" s="306">
        <v>508</v>
      </c>
      <c r="E946" s="307">
        <f>D946/C946*100</f>
        <v>100</v>
      </c>
      <c r="F946" s="308" t="s">
        <v>44</v>
      </c>
      <c r="G946" s="310">
        <v>142</v>
      </c>
      <c r="H946" s="295" t="b">
        <f t="shared" si="146"/>
        <v>1</v>
      </c>
    </row>
    <row r="947" s="295" customFormat="1" ht="20" customHeight="1" spans="1:8">
      <c r="A947" s="311" t="s">
        <v>45</v>
      </c>
      <c r="B947" s="306"/>
      <c r="C947" s="306">
        <v>0</v>
      </c>
      <c r="D947" s="306">
        <v>0</v>
      </c>
      <c r="E947" s="307"/>
      <c r="F947" s="308" t="s">
        <v>45</v>
      </c>
      <c r="G947" s="310"/>
      <c r="H947" s="295" t="b">
        <f t="shared" si="146"/>
        <v>1</v>
      </c>
    </row>
    <row r="948" s="295" customFormat="1" ht="20" customHeight="1" spans="1:8">
      <c r="A948" s="311" t="s">
        <v>46</v>
      </c>
      <c r="B948" s="306"/>
      <c r="C948" s="306">
        <v>0</v>
      </c>
      <c r="D948" s="306">
        <v>0</v>
      </c>
      <c r="E948" s="307"/>
      <c r="F948" s="308" t="s">
        <v>46</v>
      </c>
      <c r="G948" s="310"/>
      <c r="H948" s="295" t="b">
        <f t="shared" si="146"/>
        <v>1</v>
      </c>
    </row>
    <row r="949" s="295" customFormat="1" ht="20" customHeight="1" spans="1:8">
      <c r="A949" s="311" t="s">
        <v>807</v>
      </c>
      <c r="B949" s="306">
        <v>11042</v>
      </c>
      <c r="C949" s="306">
        <v>5516</v>
      </c>
      <c r="D949" s="306">
        <v>5516</v>
      </c>
      <c r="E949" s="307">
        <f>D949/C949*100</f>
        <v>100</v>
      </c>
      <c r="F949" s="308" t="s">
        <v>807</v>
      </c>
      <c r="G949" s="310">
        <v>11042</v>
      </c>
      <c r="H949" s="295" t="b">
        <f t="shared" si="146"/>
        <v>1</v>
      </c>
    </row>
    <row r="950" s="295" customFormat="1" ht="20" customHeight="1" spans="1:8">
      <c r="A950" s="311" t="s">
        <v>808</v>
      </c>
      <c r="B950" s="306"/>
      <c r="C950" s="306">
        <v>4724</v>
      </c>
      <c r="D950" s="306">
        <v>4724</v>
      </c>
      <c r="E950" s="307">
        <f>D950/C950*100</f>
        <v>100</v>
      </c>
      <c r="F950" s="308" t="s">
        <v>808</v>
      </c>
      <c r="G950" s="310"/>
      <c r="H950" s="295" t="b">
        <f t="shared" si="146"/>
        <v>1</v>
      </c>
    </row>
    <row r="951" s="295" customFormat="1" ht="20" customHeight="1" spans="1:8">
      <c r="A951" s="311" t="s">
        <v>809</v>
      </c>
      <c r="B951" s="306">
        <v>2049</v>
      </c>
      <c r="C951" s="306">
        <v>3510</v>
      </c>
      <c r="D951" s="306">
        <v>3510</v>
      </c>
      <c r="E951" s="307">
        <f>D951/C951*100</f>
        <v>100</v>
      </c>
      <c r="F951" s="308" t="s">
        <v>809</v>
      </c>
      <c r="G951" s="310">
        <v>2049</v>
      </c>
      <c r="H951" s="295" t="b">
        <f t="shared" si="146"/>
        <v>1</v>
      </c>
    </row>
    <row r="952" s="295" customFormat="1" ht="20" customHeight="1" spans="1:8">
      <c r="A952" s="311" t="s">
        <v>810</v>
      </c>
      <c r="B952" s="306"/>
      <c r="C952" s="306">
        <v>0</v>
      </c>
      <c r="D952" s="306">
        <v>0</v>
      </c>
      <c r="E952" s="307"/>
      <c r="F952" s="308" t="s">
        <v>810</v>
      </c>
      <c r="G952" s="310"/>
      <c r="H952" s="295" t="b">
        <f t="shared" si="146"/>
        <v>1</v>
      </c>
    </row>
    <row r="953" s="295" customFormat="1" ht="20" customHeight="1" spans="1:8">
      <c r="A953" s="311" t="s">
        <v>811</v>
      </c>
      <c r="B953" s="306"/>
      <c r="C953" s="306">
        <v>0</v>
      </c>
      <c r="D953" s="306">
        <v>0</v>
      </c>
      <c r="E953" s="307"/>
      <c r="F953" s="308" t="s">
        <v>811</v>
      </c>
      <c r="G953" s="310"/>
      <c r="H953" s="295" t="b">
        <f t="shared" si="146"/>
        <v>1</v>
      </c>
    </row>
    <row r="954" s="295" customFormat="1" ht="20" customHeight="1" spans="1:8">
      <c r="A954" s="311" t="s">
        <v>812</v>
      </c>
      <c r="B954" s="306">
        <v>76</v>
      </c>
      <c r="C954" s="306">
        <v>76</v>
      </c>
      <c r="D954" s="306">
        <v>76</v>
      </c>
      <c r="E954" s="307">
        <f>D954/C954*100</f>
        <v>100</v>
      </c>
      <c r="F954" s="308" t="s">
        <v>812</v>
      </c>
      <c r="G954" s="310">
        <v>76</v>
      </c>
      <c r="H954" s="295" t="b">
        <f t="shared" si="146"/>
        <v>1</v>
      </c>
    </row>
    <row r="955" s="295" customFormat="1" ht="20" customHeight="1" spans="1:8">
      <c r="A955" s="311" t="s">
        <v>813</v>
      </c>
      <c r="B955" s="306">
        <v>3700</v>
      </c>
      <c r="C955" s="306">
        <v>17953</v>
      </c>
      <c r="D955" s="306">
        <v>17953</v>
      </c>
      <c r="E955" s="307">
        <f>D955/C955*100</f>
        <v>100</v>
      </c>
      <c r="F955" s="308" t="s">
        <v>813</v>
      </c>
      <c r="G955" s="310">
        <v>3700</v>
      </c>
      <c r="H955" s="295" t="b">
        <f t="shared" si="146"/>
        <v>1</v>
      </c>
    </row>
    <row r="956" s="295" customFormat="1" ht="20" customHeight="1" spans="1:8">
      <c r="A956" s="305" t="s">
        <v>814</v>
      </c>
      <c r="B956" s="306">
        <f t="shared" ref="B956:G956" si="151">SUM(B957:B961)</f>
        <v>0</v>
      </c>
      <c r="C956" s="306">
        <f t="shared" si="151"/>
        <v>0</v>
      </c>
      <c r="D956" s="306">
        <f t="shared" si="151"/>
        <v>0</v>
      </c>
      <c r="E956" s="307"/>
      <c r="F956" s="308" t="s">
        <v>814</v>
      </c>
      <c r="G956" s="310">
        <f t="shared" si="151"/>
        <v>0</v>
      </c>
      <c r="H956" s="295" t="b">
        <f t="shared" si="146"/>
        <v>1</v>
      </c>
    </row>
    <row r="957" s="295" customFormat="1" ht="20" customHeight="1" spans="1:8">
      <c r="A957" s="311" t="s">
        <v>355</v>
      </c>
      <c r="B957" s="306"/>
      <c r="C957" s="306">
        <v>0</v>
      </c>
      <c r="D957" s="306">
        <v>0</v>
      </c>
      <c r="E957" s="307"/>
      <c r="F957" s="308" t="s">
        <v>355</v>
      </c>
      <c r="G957" s="310"/>
      <c r="H957" s="295" t="b">
        <f t="shared" ref="H957:H1020" si="152">EXACT(A957,F957)</f>
        <v>1</v>
      </c>
    </row>
    <row r="958" s="295" customFormat="1" ht="20" customHeight="1" spans="1:8">
      <c r="A958" s="311" t="s">
        <v>815</v>
      </c>
      <c r="B958" s="306"/>
      <c r="C958" s="306">
        <v>0</v>
      </c>
      <c r="D958" s="306">
        <v>0</v>
      </c>
      <c r="E958" s="307"/>
      <c r="F958" s="308" t="s">
        <v>815</v>
      </c>
      <c r="G958" s="310"/>
      <c r="H958" s="295" t="b">
        <f t="shared" si="152"/>
        <v>1</v>
      </c>
    </row>
    <row r="959" s="295" customFormat="1" ht="20" customHeight="1" spans="1:8">
      <c r="A959" s="311" t="s">
        <v>816</v>
      </c>
      <c r="B959" s="306"/>
      <c r="C959" s="306">
        <v>0</v>
      </c>
      <c r="D959" s="306">
        <v>0</v>
      </c>
      <c r="E959" s="307"/>
      <c r="F959" s="308" t="s">
        <v>816</v>
      </c>
      <c r="G959" s="310"/>
      <c r="H959" s="295" t="b">
        <f t="shared" si="152"/>
        <v>1</v>
      </c>
    </row>
    <row r="960" s="295" customFormat="1" ht="20" customHeight="1" spans="1:8">
      <c r="A960" s="311" t="s">
        <v>817</v>
      </c>
      <c r="B960" s="306"/>
      <c r="C960" s="306">
        <v>0</v>
      </c>
      <c r="D960" s="306">
        <v>0</v>
      </c>
      <c r="E960" s="307"/>
      <c r="F960" s="308" t="s">
        <v>817</v>
      </c>
      <c r="G960" s="310"/>
      <c r="H960" s="295" t="b">
        <f t="shared" si="152"/>
        <v>1</v>
      </c>
    </row>
    <row r="961" s="295" customFormat="1" ht="20" customHeight="1" spans="1:8">
      <c r="A961" s="311" t="s">
        <v>818</v>
      </c>
      <c r="B961" s="306"/>
      <c r="C961" s="306">
        <v>0</v>
      </c>
      <c r="D961" s="306">
        <v>0</v>
      </c>
      <c r="E961" s="307"/>
      <c r="F961" s="308" t="s">
        <v>818</v>
      </c>
      <c r="G961" s="310"/>
      <c r="H961" s="295" t="b">
        <f t="shared" si="152"/>
        <v>1</v>
      </c>
    </row>
    <row r="962" s="295" customFormat="1" ht="20" customHeight="1" spans="1:8">
      <c r="A962" s="305" t="s">
        <v>819</v>
      </c>
      <c r="B962" s="306">
        <f t="shared" ref="B962:G962" si="153">SUM(B963:B968)</f>
        <v>8143</v>
      </c>
      <c r="C962" s="306">
        <f t="shared" si="153"/>
        <v>7856</v>
      </c>
      <c r="D962" s="306">
        <f t="shared" si="153"/>
        <v>7856</v>
      </c>
      <c r="E962" s="307">
        <f>D962/C962*100</f>
        <v>100</v>
      </c>
      <c r="F962" s="308" t="s">
        <v>819</v>
      </c>
      <c r="G962" s="310">
        <f t="shared" si="153"/>
        <v>8143</v>
      </c>
      <c r="H962" s="295" t="b">
        <f t="shared" si="152"/>
        <v>1</v>
      </c>
    </row>
    <row r="963" s="295" customFormat="1" ht="20" customHeight="1" spans="1:8">
      <c r="A963" s="311" t="s">
        <v>820</v>
      </c>
      <c r="B963" s="306"/>
      <c r="C963" s="306">
        <v>0</v>
      </c>
      <c r="D963" s="306">
        <v>0</v>
      </c>
      <c r="E963" s="307"/>
      <c r="F963" s="308" t="s">
        <v>820</v>
      </c>
      <c r="G963" s="310"/>
      <c r="H963" s="295" t="b">
        <f t="shared" si="152"/>
        <v>1</v>
      </c>
    </row>
    <row r="964" s="295" customFormat="1" ht="20" customHeight="1" spans="1:8">
      <c r="A964" s="311" t="s">
        <v>821</v>
      </c>
      <c r="B964" s="306"/>
      <c r="C964" s="306">
        <v>0</v>
      </c>
      <c r="D964" s="306">
        <v>0</v>
      </c>
      <c r="E964" s="307"/>
      <c r="F964" s="308" t="s">
        <v>821</v>
      </c>
      <c r="G964" s="310"/>
      <c r="H964" s="295" t="b">
        <f t="shared" si="152"/>
        <v>1</v>
      </c>
    </row>
    <row r="965" s="295" customFormat="1" ht="20" customHeight="1" spans="1:8">
      <c r="A965" s="311" t="s">
        <v>822</v>
      </c>
      <c r="B965" s="306">
        <v>5973</v>
      </c>
      <c r="C965" s="306">
        <v>5410</v>
      </c>
      <c r="D965" s="306">
        <v>5410</v>
      </c>
      <c r="E965" s="307">
        <f>D965/C965*100</f>
        <v>100</v>
      </c>
      <c r="F965" s="308" t="s">
        <v>822</v>
      </c>
      <c r="G965" s="310">
        <v>5973</v>
      </c>
      <c r="H965" s="295" t="b">
        <f t="shared" si="152"/>
        <v>1</v>
      </c>
    </row>
    <row r="966" s="295" customFormat="1" ht="20" customHeight="1" spans="1:8">
      <c r="A966" s="311" t="s">
        <v>823</v>
      </c>
      <c r="B966" s="306"/>
      <c r="C966" s="306">
        <v>382</v>
      </c>
      <c r="D966" s="306">
        <v>382</v>
      </c>
      <c r="E966" s="307">
        <f>D966/C966*100</f>
        <v>100</v>
      </c>
      <c r="F966" s="308" t="s">
        <v>823</v>
      </c>
      <c r="G966" s="310"/>
      <c r="H966" s="295" t="b">
        <f t="shared" si="152"/>
        <v>1</v>
      </c>
    </row>
    <row r="967" s="295" customFormat="1" ht="20" customHeight="1" spans="1:8">
      <c r="A967" s="311" t="s">
        <v>824</v>
      </c>
      <c r="B967" s="306">
        <v>2170</v>
      </c>
      <c r="C967" s="306">
        <v>2064</v>
      </c>
      <c r="D967" s="306">
        <v>2064</v>
      </c>
      <c r="E967" s="307">
        <f>D967/C967*100</f>
        <v>100</v>
      </c>
      <c r="F967" s="308" t="s">
        <v>824</v>
      </c>
      <c r="G967" s="310">
        <v>2170</v>
      </c>
      <c r="H967" s="295" t="b">
        <f t="shared" si="152"/>
        <v>1</v>
      </c>
    </row>
    <row r="968" s="295" customFormat="1" ht="20" customHeight="1" spans="1:8">
      <c r="A968" s="311" t="s">
        <v>825</v>
      </c>
      <c r="B968" s="306"/>
      <c r="C968" s="306">
        <v>0</v>
      </c>
      <c r="D968" s="306">
        <v>0</v>
      </c>
      <c r="E968" s="307"/>
      <c r="F968" s="308" t="s">
        <v>825</v>
      </c>
      <c r="G968" s="310"/>
      <c r="H968" s="295" t="b">
        <f t="shared" si="152"/>
        <v>1</v>
      </c>
    </row>
    <row r="969" s="295" customFormat="1" ht="20" customHeight="1" spans="1:8">
      <c r="A969" s="305" t="s">
        <v>826</v>
      </c>
      <c r="B969" s="306">
        <f t="shared" ref="B969:G969" si="154">SUM(B970:B975)</f>
        <v>2954</v>
      </c>
      <c r="C969" s="306">
        <f t="shared" si="154"/>
        <v>2963</v>
      </c>
      <c r="D969" s="306">
        <f t="shared" si="154"/>
        <v>2963</v>
      </c>
      <c r="E969" s="307">
        <f>D969/C969*100</f>
        <v>100</v>
      </c>
      <c r="F969" s="308" t="s">
        <v>826</v>
      </c>
      <c r="G969" s="310">
        <f t="shared" si="154"/>
        <v>2954</v>
      </c>
      <c r="H969" s="295" t="b">
        <f t="shared" si="152"/>
        <v>1</v>
      </c>
    </row>
    <row r="970" s="295" customFormat="1" ht="20" customHeight="1" spans="1:8">
      <c r="A970" s="311" t="s">
        <v>827</v>
      </c>
      <c r="B970" s="306">
        <v>589</v>
      </c>
      <c r="C970" s="306">
        <v>917</v>
      </c>
      <c r="D970" s="306">
        <v>917</v>
      </c>
      <c r="E970" s="307">
        <f>D970/C970*100</f>
        <v>100</v>
      </c>
      <c r="F970" s="308" t="s">
        <v>827</v>
      </c>
      <c r="G970" s="310">
        <v>589</v>
      </c>
      <c r="H970" s="295" t="b">
        <f t="shared" si="152"/>
        <v>1</v>
      </c>
    </row>
    <row r="971" s="295" customFormat="1" ht="20" customHeight="1" spans="1:8">
      <c r="A971" s="311" t="s">
        <v>828</v>
      </c>
      <c r="B971" s="306">
        <v>399</v>
      </c>
      <c r="C971" s="306">
        <v>0</v>
      </c>
      <c r="D971" s="306">
        <v>0</v>
      </c>
      <c r="E971" s="307"/>
      <c r="F971" s="308" t="s">
        <v>828</v>
      </c>
      <c r="G971" s="310">
        <v>399</v>
      </c>
      <c r="H971" s="295" t="b">
        <f t="shared" si="152"/>
        <v>1</v>
      </c>
    </row>
    <row r="972" s="295" customFormat="1" ht="20" customHeight="1" spans="1:8">
      <c r="A972" s="311" t="s">
        <v>829</v>
      </c>
      <c r="B972" s="306">
        <v>1550</v>
      </c>
      <c r="C972" s="306">
        <v>1829</v>
      </c>
      <c r="D972" s="306">
        <v>1829</v>
      </c>
      <c r="E972" s="307">
        <f>D972/C972*100</f>
        <v>100</v>
      </c>
      <c r="F972" s="308" t="s">
        <v>829</v>
      </c>
      <c r="G972" s="310">
        <v>1550</v>
      </c>
      <c r="H972" s="295" t="b">
        <f t="shared" si="152"/>
        <v>1</v>
      </c>
    </row>
    <row r="973" s="295" customFormat="1" ht="20" customHeight="1" spans="1:8">
      <c r="A973" s="311" t="s">
        <v>830</v>
      </c>
      <c r="B973" s="306">
        <v>140</v>
      </c>
      <c r="C973" s="306">
        <v>217</v>
      </c>
      <c r="D973" s="306">
        <v>217</v>
      </c>
      <c r="E973" s="307">
        <f>D973/C973*100</f>
        <v>100</v>
      </c>
      <c r="F973" s="308" t="s">
        <v>830</v>
      </c>
      <c r="G973" s="310">
        <v>140</v>
      </c>
      <c r="H973" s="295" t="b">
        <f t="shared" si="152"/>
        <v>1</v>
      </c>
    </row>
    <row r="974" s="295" customFormat="1" ht="20" customHeight="1" spans="1:8">
      <c r="A974" s="311" t="s">
        <v>831</v>
      </c>
      <c r="B974" s="306"/>
      <c r="C974" s="306">
        <v>0</v>
      </c>
      <c r="D974" s="306">
        <v>0</v>
      </c>
      <c r="E974" s="307"/>
      <c r="F974" s="308" t="s">
        <v>831</v>
      </c>
      <c r="G974" s="310"/>
      <c r="H974" s="295" t="b">
        <f t="shared" si="152"/>
        <v>1</v>
      </c>
    </row>
    <row r="975" s="295" customFormat="1" ht="20" customHeight="1" spans="1:8">
      <c r="A975" s="311" t="s">
        <v>832</v>
      </c>
      <c r="B975" s="306">
        <v>276</v>
      </c>
      <c r="C975" s="306">
        <v>0</v>
      </c>
      <c r="D975" s="306">
        <v>0</v>
      </c>
      <c r="E975" s="307"/>
      <c r="F975" s="308" t="s">
        <v>832</v>
      </c>
      <c r="G975" s="310">
        <v>276</v>
      </c>
      <c r="H975" s="295" t="b">
        <f t="shared" si="152"/>
        <v>1</v>
      </c>
    </row>
    <row r="976" s="295" customFormat="1" ht="20" customHeight="1" spans="1:8">
      <c r="A976" s="305" t="s">
        <v>833</v>
      </c>
      <c r="B976" s="306">
        <f t="shared" ref="B976:G976" si="155">SUM(B977:B978)</f>
        <v>0</v>
      </c>
      <c r="C976" s="306">
        <f t="shared" si="155"/>
        <v>0</v>
      </c>
      <c r="D976" s="306">
        <f t="shared" si="155"/>
        <v>0</v>
      </c>
      <c r="E976" s="307"/>
      <c r="F976" s="308" t="s">
        <v>833</v>
      </c>
      <c r="G976" s="310">
        <f t="shared" si="155"/>
        <v>0</v>
      </c>
      <c r="H976" s="295" t="b">
        <f t="shared" si="152"/>
        <v>1</v>
      </c>
    </row>
    <row r="977" s="295" customFormat="1" ht="20" customHeight="1" spans="1:8">
      <c r="A977" s="311" t="s">
        <v>834</v>
      </c>
      <c r="B977" s="306"/>
      <c r="C977" s="306">
        <v>0</v>
      </c>
      <c r="D977" s="306">
        <v>0</v>
      </c>
      <c r="E977" s="307"/>
      <c r="F977" s="308" t="s">
        <v>834</v>
      </c>
      <c r="G977" s="310"/>
      <c r="H977" s="295" t="b">
        <f t="shared" si="152"/>
        <v>1</v>
      </c>
    </row>
    <row r="978" s="295" customFormat="1" ht="20" customHeight="1" spans="1:8">
      <c r="A978" s="311" t="s">
        <v>835</v>
      </c>
      <c r="B978" s="306"/>
      <c r="C978" s="306">
        <v>0</v>
      </c>
      <c r="D978" s="306">
        <v>0</v>
      </c>
      <c r="E978" s="307"/>
      <c r="F978" s="308" t="s">
        <v>835</v>
      </c>
      <c r="G978" s="310"/>
      <c r="H978" s="295" t="b">
        <f t="shared" si="152"/>
        <v>1</v>
      </c>
    </row>
    <row r="979" s="295" customFormat="1" ht="20" customHeight="1" spans="1:8">
      <c r="A979" s="305" t="s">
        <v>836</v>
      </c>
      <c r="B979" s="306">
        <f>B980+B981</f>
        <v>25</v>
      </c>
      <c r="C979" s="306">
        <f>C980+C981</f>
        <v>0</v>
      </c>
      <c r="D979" s="306">
        <f>D980+D981</f>
        <v>0</v>
      </c>
      <c r="E979" s="307"/>
      <c r="F979" s="308" t="s">
        <v>837</v>
      </c>
      <c r="G979" s="310">
        <f>SUM(G980:G981)</f>
        <v>25</v>
      </c>
      <c r="H979" s="295" t="b">
        <f t="shared" si="152"/>
        <v>0</v>
      </c>
    </row>
    <row r="980" s="295" customFormat="1" ht="20" customHeight="1" spans="1:8">
      <c r="A980" s="311" t="s">
        <v>838</v>
      </c>
      <c r="B980" s="306"/>
      <c r="C980" s="306">
        <v>0</v>
      </c>
      <c r="D980" s="306">
        <v>0</v>
      </c>
      <c r="E980" s="307"/>
      <c r="F980" s="308" t="s">
        <v>838</v>
      </c>
      <c r="G980" s="310"/>
      <c r="H980" s="295" t="b">
        <f t="shared" si="152"/>
        <v>1</v>
      </c>
    </row>
    <row r="981" s="295" customFormat="1" ht="20" customHeight="1" spans="1:8">
      <c r="A981" s="311" t="s">
        <v>839</v>
      </c>
      <c r="B981" s="306">
        <v>25</v>
      </c>
      <c r="C981" s="306">
        <v>0</v>
      </c>
      <c r="D981" s="306">
        <v>0</v>
      </c>
      <c r="E981" s="307"/>
      <c r="F981" s="308" t="s">
        <v>840</v>
      </c>
      <c r="G981" s="310">
        <v>25</v>
      </c>
      <c r="H981" s="295" t="b">
        <f t="shared" si="152"/>
        <v>0</v>
      </c>
    </row>
    <row r="982" s="295" customFormat="1" ht="20" customHeight="1" spans="1:8">
      <c r="A982" s="305" t="s">
        <v>841</v>
      </c>
      <c r="B982" s="306">
        <f t="shared" ref="B982:G982" si="156">SUM(B983,B1006,B1016,B1026,B1031,B1038,B1043)</f>
        <v>28093</v>
      </c>
      <c r="C982" s="306">
        <f t="shared" si="156"/>
        <v>29158</v>
      </c>
      <c r="D982" s="306">
        <f t="shared" si="156"/>
        <v>28909</v>
      </c>
      <c r="E982" s="307">
        <f>D982/C982*100</f>
        <v>99.1460319637835</v>
      </c>
      <c r="F982" s="308" t="s">
        <v>842</v>
      </c>
      <c r="G982" s="309">
        <f t="shared" si="156"/>
        <v>28093</v>
      </c>
      <c r="H982" s="295" t="b">
        <f t="shared" si="152"/>
        <v>0</v>
      </c>
    </row>
    <row r="983" s="295" customFormat="1" ht="20" customHeight="1" spans="1:8">
      <c r="A983" s="305" t="s">
        <v>843</v>
      </c>
      <c r="B983" s="306">
        <f t="shared" ref="B983:G983" si="157">SUM(B984:B1005)</f>
        <v>2571</v>
      </c>
      <c r="C983" s="306">
        <f t="shared" si="157"/>
        <v>28462</v>
      </c>
      <c r="D983" s="306">
        <f t="shared" si="157"/>
        <v>28213</v>
      </c>
      <c r="E983" s="307">
        <f>D983/C983*100</f>
        <v>99.1251493219029</v>
      </c>
      <c r="F983" s="308" t="s">
        <v>843</v>
      </c>
      <c r="G983" s="310">
        <f t="shared" si="157"/>
        <v>2571</v>
      </c>
      <c r="H983" s="295" t="b">
        <f t="shared" si="152"/>
        <v>1</v>
      </c>
    </row>
    <row r="984" s="295" customFormat="1" ht="20" customHeight="1" spans="1:8">
      <c r="A984" s="311" t="s">
        <v>44</v>
      </c>
      <c r="B984" s="306">
        <v>196</v>
      </c>
      <c r="C984" s="306">
        <v>441</v>
      </c>
      <c r="D984" s="306">
        <v>441</v>
      </c>
      <c r="E984" s="307">
        <f>D984/C984*100</f>
        <v>100</v>
      </c>
      <c r="F984" s="308" t="s">
        <v>44</v>
      </c>
      <c r="G984" s="310">
        <v>196</v>
      </c>
      <c r="H984" s="295" t="b">
        <f t="shared" si="152"/>
        <v>1</v>
      </c>
    </row>
    <row r="985" s="295" customFormat="1" ht="20" customHeight="1" spans="1:8">
      <c r="A985" s="311" t="s">
        <v>45</v>
      </c>
      <c r="B985" s="306"/>
      <c r="C985" s="306">
        <v>0</v>
      </c>
      <c r="D985" s="306">
        <v>0</v>
      </c>
      <c r="E985" s="307"/>
      <c r="F985" s="308" t="s">
        <v>45</v>
      </c>
      <c r="G985" s="310"/>
      <c r="H985" s="295" t="b">
        <f t="shared" si="152"/>
        <v>1</v>
      </c>
    </row>
    <row r="986" s="295" customFormat="1" ht="20" customHeight="1" spans="1:8">
      <c r="A986" s="311" t="s">
        <v>46</v>
      </c>
      <c r="B986" s="306"/>
      <c r="C986" s="306">
        <v>0</v>
      </c>
      <c r="D986" s="306">
        <v>0</v>
      </c>
      <c r="E986" s="307"/>
      <c r="F986" s="308" t="s">
        <v>46</v>
      </c>
      <c r="G986" s="310"/>
      <c r="H986" s="295" t="b">
        <f t="shared" si="152"/>
        <v>1</v>
      </c>
    </row>
    <row r="987" s="295" customFormat="1" ht="20" customHeight="1" spans="1:8">
      <c r="A987" s="311" t="s">
        <v>844</v>
      </c>
      <c r="B987" s="306"/>
      <c r="C987" s="306">
        <v>0</v>
      </c>
      <c r="D987" s="306">
        <v>0</v>
      </c>
      <c r="E987" s="307"/>
      <c r="F987" s="308" t="s">
        <v>844</v>
      </c>
      <c r="G987" s="310"/>
      <c r="H987" s="295" t="b">
        <f t="shared" si="152"/>
        <v>1</v>
      </c>
    </row>
    <row r="988" s="295" customFormat="1" ht="20" customHeight="1" spans="1:8">
      <c r="A988" s="311" t="s">
        <v>845</v>
      </c>
      <c r="B988" s="306">
        <v>1346</v>
      </c>
      <c r="C988" s="306">
        <f>401+249</f>
        <v>650</v>
      </c>
      <c r="D988" s="306">
        <v>401</v>
      </c>
      <c r="E988" s="307">
        <f>D988/C988*100</f>
        <v>61.6923076923077</v>
      </c>
      <c r="F988" s="308" t="s">
        <v>845</v>
      </c>
      <c r="G988" s="310">
        <v>1346</v>
      </c>
      <c r="H988" s="295" t="b">
        <f t="shared" si="152"/>
        <v>1</v>
      </c>
    </row>
    <row r="989" s="295" customFormat="1" ht="20" customHeight="1" spans="1:8">
      <c r="A989" s="311" t="s">
        <v>846</v>
      </c>
      <c r="B989" s="306"/>
      <c r="C989" s="306">
        <v>0</v>
      </c>
      <c r="D989" s="306">
        <v>0</v>
      </c>
      <c r="E989" s="307"/>
      <c r="F989" s="308" t="s">
        <v>846</v>
      </c>
      <c r="G989" s="310"/>
      <c r="H989" s="295" t="b">
        <f t="shared" si="152"/>
        <v>1</v>
      </c>
    </row>
    <row r="990" s="295" customFormat="1" ht="20" customHeight="1" spans="1:8">
      <c r="A990" s="311" t="s">
        <v>847</v>
      </c>
      <c r="B990" s="306">
        <v>6</v>
      </c>
      <c r="C990" s="306">
        <v>5</v>
      </c>
      <c r="D990" s="306">
        <v>5</v>
      </c>
      <c r="E990" s="307">
        <f>D990/C990*100</f>
        <v>100</v>
      </c>
      <c r="F990" s="308" t="s">
        <v>847</v>
      </c>
      <c r="G990" s="310">
        <v>6</v>
      </c>
      <c r="H990" s="295" t="b">
        <f t="shared" si="152"/>
        <v>1</v>
      </c>
    </row>
    <row r="991" s="295" customFormat="1" ht="20" customHeight="1" spans="1:8">
      <c r="A991" s="311" t="s">
        <v>848</v>
      </c>
      <c r="B991" s="306"/>
      <c r="C991" s="306">
        <v>0</v>
      </c>
      <c r="D991" s="306">
        <v>0</v>
      </c>
      <c r="E991" s="307"/>
      <c r="F991" s="308" t="s">
        <v>848</v>
      </c>
      <c r="G991" s="310"/>
      <c r="H991" s="295" t="b">
        <f t="shared" si="152"/>
        <v>1</v>
      </c>
    </row>
    <row r="992" s="295" customFormat="1" ht="20" customHeight="1" spans="1:8">
      <c r="A992" s="311" t="s">
        <v>849</v>
      </c>
      <c r="B992" s="306">
        <v>741</v>
      </c>
      <c r="C992" s="306">
        <v>990</v>
      </c>
      <c r="D992" s="306">
        <v>990</v>
      </c>
      <c r="E992" s="307">
        <f>D992/C992*100</f>
        <v>100</v>
      </c>
      <c r="F992" s="308" t="s">
        <v>849</v>
      </c>
      <c r="G992" s="310">
        <v>741</v>
      </c>
      <c r="H992" s="295" t="b">
        <f t="shared" si="152"/>
        <v>1</v>
      </c>
    </row>
    <row r="993" s="295" customFormat="1" ht="20" customHeight="1" spans="1:8">
      <c r="A993" s="311" t="s">
        <v>850</v>
      </c>
      <c r="B993" s="306"/>
      <c r="C993" s="306">
        <v>0</v>
      </c>
      <c r="D993" s="306">
        <v>0</v>
      </c>
      <c r="E993" s="307"/>
      <c r="F993" s="308" t="s">
        <v>850</v>
      </c>
      <c r="G993" s="310"/>
      <c r="H993" s="295" t="b">
        <f t="shared" si="152"/>
        <v>1</v>
      </c>
    </row>
    <row r="994" s="295" customFormat="1" ht="20" customHeight="1" spans="1:8">
      <c r="A994" s="311" t="s">
        <v>851</v>
      </c>
      <c r="B994" s="306"/>
      <c r="C994" s="306">
        <v>0</v>
      </c>
      <c r="D994" s="306">
        <v>0</v>
      </c>
      <c r="E994" s="307"/>
      <c r="F994" s="308" t="s">
        <v>851</v>
      </c>
      <c r="G994" s="310"/>
      <c r="H994" s="295" t="b">
        <f t="shared" si="152"/>
        <v>1</v>
      </c>
    </row>
    <row r="995" s="295" customFormat="1" ht="20" customHeight="1" spans="1:8">
      <c r="A995" s="311" t="s">
        <v>852</v>
      </c>
      <c r="B995" s="306"/>
      <c r="C995" s="306">
        <v>0</v>
      </c>
      <c r="D995" s="306">
        <v>0</v>
      </c>
      <c r="E995" s="307"/>
      <c r="F995" s="308" t="s">
        <v>852</v>
      </c>
      <c r="G995" s="310"/>
      <c r="H995" s="295" t="b">
        <f t="shared" si="152"/>
        <v>1</v>
      </c>
    </row>
    <row r="996" s="295" customFormat="1" ht="20" customHeight="1" spans="1:8">
      <c r="A996" s="311" t="s">
        <v>853</v>
      </c>
      <c r="B996" s="306"/>
      <c r="C996" s="306">
        <v>0</v>
      </c>
      <c r="D996" s="306">
        <v>0</v>
      </c>
      <c r="E996" s="307"/>
      <c r="F996" s="308" t="s">
        <v>853</v>
      </c>
      <c r="G996" s="310"/>
      <c r="H996" s="295" t="b">
        <f t="shared" si="152"/>
        <v>1</v>
      </c>
    </row>
    <row r="997" s="295" customFormat="1" ht="20" customHeight="1" spans="1:8">
      <c r="A997" s="311" t="s">
        <v>854</v>
      </c>
      <c r="B997" s="306"/>
      <c r="C997" s="306">
        <v>0</v>
      </c>
      <c r="D997" s="306">
        <v>0</v>
      </c>
      <c r="E997" s="307"/>
      <c r="F997" s="308" t="s">
        <v>854</v>
      </c>
      <c r="G997" s="310"/>
      <c r="H997" s="295" t="b">
        <f t="shared" si="152"/>
        <v>1</v>
      </c>
    </row>
    <row r="998" s="295" customFormat="1" ht="20" customHeight="1" spans="1:8">
      <c r="A998" s="311" t="s">
        <v>855</v>
      </c>
      <c r="B998" s="306"/>
      <c r="C998" s="306">
        <v>0</v>
      </c>
      <c r="D998" s="306">
        <v>0</v>
      </c>
      <c r="E998" s="307"/>
      <c r="F998" s="308" t="s">
        <v>855</v>
      </c>
      <c r="G998" s="310"/>
      <c r="H998" s="295" t="b">
        <f t="shared" si="152"/>
        <v>1</v>
      </c>
    </row>
    <row r="999" s="295" customFormat="1" ht="20" customHeight="1" spans="1:8">
      <c r="A999" s="311" t="s">
        <v>856</v>
      </c>
      <c r="B999" s="306"/>
      <c r="C999" s="306">
        <v>0</v>
      </c>
      <c r="D999" s="306">
        <v>0</v>
      </c>
      <c r="E999" s="307"/>
      <c r="F999" s="308" t="s">
        <v>856</v>
      </c>
      <c r="G999" s="310"/>
      <c r="H999" s="295" t="b">
        <f t="shared" si="152"/>
        <v>1</v>
      </c>
    </row>
    <row r="1000" s="295" customFormat="1" ht="20" customHeight="1" spans="1:8">
      <c r="A1000" s="311" t="s">
        <v>857</v>
      </c>
      <c r="B1000" s="306">
        <v>166</v>
      </c>
      <c r="C1000" s="306">
        <v>125</v>
      </c>
      <c r="D1000" s="306">
        <v>125</v>
      </c>
      <c r="E1000" s="307">
        <f>D1000/C1000*100</f>
        <v>100</v>
      </c>
      <c r="F1000" s="308" t="s">
        <v>857</v>
      </c>
      <c r="G1000" s="310">
        <v>166</v>
      </c>
      <c r="H1000" s="295" t="b">
        <f t="shared" si="152"/>
        <v>1</v>
      </c>
    </row>
    <row r="1001" s="295" customFormat="1" ht="20" customHeight="1" spans="1:8">
      <c r="A1001" s="311" t="s">
        <v>858</v>
      </c>
      <c r="B1001" s="306"/>
      <c r="C1001" s="306">
        <v>0</v>
      </c>
      <c r="D1001" s="306">
        <v>0</v>
      </c>
      <c r="E1001" s="307"/>
      <c r="F1001" s="308" t="s">
        <v>858</v>
      </c>
      <c r="G1001" s="310"/>
      <c r="H1001" s="295" t="b">
        <f t="shared" si="152"/>
        <v>1</v>
      </c>
    </row>
    <row r="1002" s="295" customFormat="1" ht="20" customHeight="1" spans="1:8">
      <c r="A1002" s="311" t="s">
        <v>859</v>
      </c>
      <c r="B1002" s="306"/>
      <c r="C1002" s="306">
        <v>0</v>
      </c>
      <c r="D1002" s="306">
        <v>0</v>
      </c>
      <c r="E1002" s="307"/>
      <c r="F1002" s="308" t="s">
        <v>859</v>
      </c>
      <c r="G1002" s="310"/>
      <c r="H1002" s="295" t="b">
        <f t="shared" si="152"/>
        <v>1</v>
      </c>
    </row>
    <row r="1003" s="295" customFormat="1" ht="20" customHeight="1" spans="1:8">
      <c r="A1003" s="311" t="s">
        <v>860</v>
      </c>
      <c r="B1003" s="306"/>
      <c r="C1003" s="306">
        <v>0</v>
      </c>
      <c r="D1003" s="306">
        <v>0</v>
      </c>
      <c r="E1003" s="307"/>
      <c r="F1003" s="308" t="s">
        <v>860</v>
      </c>
      <c r="G1003" s="310"/>
      <c r="H1003" s="295" t="b">
        <f t="shared" si="152"/>
        <v>1</v>
      </c>
    </row>
    <row r="1004" s="295" customFormat="1" ht="20" customHeight="1" spans="1:8">
      <c r="A1004" s="311" t="s">
        <v>861</v>
      </c>
      <c r="B1004" s="306"/>
      <c r="C1004" s="306">
        <v>26251</v>
      </c>
      <c r="D1004" s="306">
        <v>26251</v>
      </c>
      <c r="E1004" s="307">
        <f>D1004/C1004*100</f>
        <v>100</v>
      </c>
      <c r="F1004" s="308" t="s">
        <v>861</v>
      </c>
      <c r="G1004" s="310"/>
      <c r="H1004" s="295" t="b">
        <f t="shared" si="152"/>
        <v>1</v>
      </c>
    </row>
    <row r="1005" s="295" customFormat="1" ht="20" customHeight="1" spans="1:8">
      <c r="A1005" s="311" t="s">
        <v>862</v>
      </c>
      <c r="B1005" s="306">
        <v>116</v>
      </c>
      <c r="C1005" s="306">
        <v>0</v>
      </c>
      <c r="D1005" s="306">
        <v>0</v>
      </c>
      <c r="E1005" s="307"/>
      <c r="F1005" s="308" t="s">
        <v>862</v>
      </c>
      <c r="G1005" s="310">
        <v>116</v>
      </c>
      <c r="H1005" s="295" t="b">
        <f t="shared" si="152"/>
        <v>1</v>
      </c>
    </row>
    <row r="1006" s="295" customFormat="1" ht="20" customHeight="1" spans="1:8">
      <c r="A1006" s="305" t="s">
        <v>863</v>
      </c>
      <c r="B1006" s="306">
        <f t="shared" ref="B1006:G1006" si="158">SUM(B1007:B1015)</f>
        <v>0</v>
      </c>
      <c r="C1006" s="306">
        <f t="shared" si="158"/>
        <v>0</v>
      </c>
      <c r="D1006" s="306">
        <f t="shared" si="158"/>
        <v>0</v>
      </c>
      <c r="E1006" s="307"/>
      <c r="F1006" s="308" t="s">
        <v>863</v>
      </c>
      <c r="G1006" s="310">
        <f t="shared" si="158"/>
        <v>0</v>
      </c>
      <c r="H1006" s="295" t="b">
        <f t="shared" si="152"/>
        <v>1</v>
      </c>
    </row>
    <row r="1007" s="295" customFormat="1" ht="20" customHeight="1" spans="1:8">
      <c r="A1007" s="311" t="s">
        <v>44</v>
      </c>
      <c r="B1007" s="306"/>
      <c r="C1007" s="306">
        <v>0</v>
      </c>
      <c r="D1007" s="306">
        <v>0</v>
      </c>
      <c r="E1007" s="307"/>
      <c r="F1007" s="308" t="s">
        <v>44</v>
      </c>
      <c r="G1007" s="310"/>
      <c r="H1007" s="295" t="b">
        <f t="shared" si="152"/>
        <v>1</v>
      </c>
    </row>
    <row r="1008" s="295" customFormat="1" ht="20" customHeight="1" spans="1:8">
      <c r="A1008" s="311" t="s">
        <v>45</v>
      </c>
      <c r="B1008" s="306"/>
      <c r="C1008" s="306">
        <v>0</v>
      </c>
      <c r="D1008" s="306">
        <v>0</v>
      </c>
      <c r="E1008" s="307"/>
      <c r="F1008" s="308" t="s">
        <v>45</v>
      </c>
      <c r="G1008" s="310"/>
      <c r="H1008" s="295" t="b">
        <f t="shared" si="152"/>
        <v>1</v>
      </c>
    </row>
    <row r="1009" s="295" customFormat="1" ht="20" customHeight="1" spans="1:8">
      <c r="A1009" s="311" t="s">
        <v>46</v>
      </c>
      <c r="B1009" s="306"/>
      <c r="C1009" s="306">
        <v>0</v>
      </c>
      <c r="D1009" s="306">
        <v>0</v>
      </c>
      <c r="E1009" s="307"/>
      <c r="F1009" s="308" t="s">
        <v>46</v>
      </c>
      <c r="G1009" s="310"/>
      <c r="H1009" s="295" t="b">
        <f t="shared" si="152"/>
        <v>1</v>
      </c>
    </row>
    <row r="1010" s="295" customFormat="1" ht="20" customHeight="1" spans="1:8">
      <c r="A1010" s="311" t="s">
        <v>864</v>
      </c>
      <c r="B1010" s="306"/>
      <c r="C1010" s="306">
        <v>0</v>
      </c>
      <c r="D1010" s="306">
        <v>0</v>
      </c>
      <c r="E1010" s="307"/>
      <c r="F1010" s="308" t="s">
        <v>864</v>
      </c>
      <c r="G1010" s="310"/>
      <c r="H1010" s="295" t="b">
        <f t="shared" si="152"/>
        <v>1</v>
      </c>
    </row>
    <row r="1011" s="295" customFormat="1" ht="20" customHeight="1" spans="1:8">
      <c r="A1011" s="311" t="s">
        <v>865</v>
      </c>
      <c r="B1011" s="306"/>
      <c r="C1011" s="306">
        <v>0</v>
      </c>
      <c r="D1011" s="306">
        <v>0</v>
      </c>
      <c r="E1011" s="307"/>
      <c r="F1011" s="308" t="s">
        <v>865</v>
      </c>
      <c r="G1011" s="310"/>
      <c r="H1011" s="295" t="b">
        <f t="shared" si="152"/>
        <v>1</v>
      </c>
    </row>
    <row r="1012" s="295" customFormat="1" ht="20" customHeight="1" spans="1:8">
      <c r="A1012" s="311" t="s">
        <v>866</v>
      </c>
      <c r="B1012" s="306"/>
      <c r="C1012" s="306">
        <v>0</v>
      </c>
      <c r="D1012" s="306">
        <v>0</v>
      </c>
      <c r="E1012" s="307"/>
      <c r="F1012" s="308" t="s">
        <v>866</v>
      </c>
      <c r="G1012" s="310"/>
      <c r="H1012" s="295" t="b">
        <f t="shared" si="152"/>
        <v>1</v>
      </c>
    </row>
    <row r="1013" s="295" customFormat="1" ht="20" customHeight="1" spans="1:8">
      <c r="A1013" s="311" t="s">
        <v>867</v>
      </c>
      <c r="B1013" s="306"/>
      <c r="C1013" s="306">
        <v>0</v>
      </c>
      <c r="D1013" s="306">
        <v>0</v>
      </c>
      <c r="E1013" s="307"/>
      <c r="F1013" s="308" t="s">
        <v>867</v>
      </c>
      <c r="G1013" s="310"/>
      <c r="H1013" s="295" t="b">
        <f t="shared" si="152"/>
        <v>1</v>
      </c>
    </row>
    <row r="1014" s="295" customFormat="1" ht="20" customHeight="1" spans="1:8">
      <c r="A1014" s="311" t="s">
        <v>868</v>
      </c>
      <c r="B1014" s="306"/>
      <c r="C1014" s="306">
        <v>0</v>
      </c>
      <c r="D1014" s="306">
        <v>0</v>
      </c>
      <c r="E1014" s="307"/>
      <c r="F1014" s="308" t="s">
        <v>868</v>
      </c>
      <c r="G1014" s="310"/>
      <c r="H1014" s="295" t="b">
        <f t="shared" si="152"/>
        <v>1</v>
      </c>
    </row>
    <row r="1015" s="295" customFormat="1" ht="20" customHeight="1" spans="1:8">
      <c r="A1015" s="311" t="s">
        <v>869</v>
      </c>
      <c r="B1015" s="306"/>
      <c r="C1015" s="306">
        <v>0</v>
      </c>
      <c r="D1015" s="306">
        <v>0</v>
      </c>
      <c r="E1015" s="307"/>
      <c r="F1015" s="308" t="s">
        <v>869</v>
      </c>
      <c r="G1015" s="310"/>
      <c r="H1015" s="295" t="b">
        <f t="shared" si="152"/>
        <v>1</v>
      </c>
    </row>
    <row r="1016" s="295" customFormat="1" ht="20" customHeight="1" spans="1:8">
      <c r="A1016" s="305" t="s">
        <v>870</v>
      </c>
      <c r="B1016" s="306">
        <f t="shared" ref="B1016:G1016" si="159">SUM(B1017:B1025)</f>
        <v>0</v>
      </c>
      <c r="C1016" s="306">
        <f t="shared" si="159"/>
        <v>0</v>
      </c>
      <c r="D1016" s="306">
        <f t="shared" si="159"/>
        <v>0</v>
      </c>
      <c r="E1016" s="307"/>
      <c r="F1016" s="308" t="s">
        <v>870</v>
      </c>
      <c r="G1016" s="310">
        <f t="shared" si="159"/>
        <v>0</v>
      </c>
      <c r="H1016" s="295" t="b">
        <f t="shared" si="152"/>
        <v>1</v>
      </c>
    </row>
    <row r="1017" s="295" customFormat="1" ht="20" customHeight="1" spans="1:8">
      <c r="A1017" s="311" t="s">
        <v>44</v>
      </c>
      <c r="B1017" s="306"/>
      <c r="C1017" s="306">
        <v>0</v>
      </c>
      <c r="D1017" s="306">
        <v>0</v>
      </c>
      <c r="E1017" s="307"/>
      <c r="F1017" s="308" t="s">
        <v>44</v>
      </c>
      <c r="G1017" s="310"/>
      <c r="H1017" s="295" t="b">
        <f t="shared" si="152"/>
        <v>1</v>
      </c>
    </row>
    <row r="1018" s="295" customFormat="1" ht="20" customHeight="1" spans="1:8">
      <c r="A1018" s="311" t="s">
        <v>45</v>
      </c>
      <c r="B1018" s="306"/>
      <c r="C1018" s="306">
        <v>0</v>
      </c>
      <c r="D1018" s="306">
        <v>0</v>
      </c>
      <c r="E1018" s="307"/>
      <c r="F1018" s="308" t="s">
        <v>45</v>
      </c>
      <c r="G1018" s="310"/>
      <c r="H1018" s="295" t="b">
        <f t="shared" si="152"/>
        <v>1</v>
      </c>
    </row>
    <row r="1019" s="295" customFormat="1" ht="20" customHeight="1" spans="1:8">
      <c r="A1019" s="311" t="s">
        <v>46</v>
      </c>
      <c r="B1019" s="306"/>
      <c r="C1019" s="306">
        <v>0</v>
      </c>
      <c r="D1019" s="306">
        <v>0</v>
      </c>
      <c r="E1019" s="307"/>
      <c r="F1019" s="308" t="s">
        <v>46</v>
      </c>
      <c r="G1019" s="310"/>
      <c r="H1019" s="295" t="b">
        <f t="shared" si="152"/>
        <v>1</v>
      </c>
    </row>
    <row r="1020" s="295" customFormat="1" ht="20" customHeight="1" spans="1:8">
      <c r="A1020" s="311" t="s">
        <v>871</v>
      </c>
      <c r="B1020" s="306"/>
      <c r="C1020" s="306">
        <v>0</v>
      </c>
      <c r="D1020" s="306">
        <v>0</v>
      </c>
      <c r="E1020" s="307"/>
      <c r="F1020" s="308" t="s">
        <v>871</v>
      </c>
      <c r="G1020" s="310"/>
      <c r="H1020" s="295" t="b">
        <f t="shared" si="152"/>
        <v>1</v>
      </c>
    </row>
    <row r="1021" s="295" customFormat="1" ht="20" customHeight="1" spans="1:8">
      <c r="A1021" s="311" t="s">
        <v>872</v>
      </c>
      <c r="B1021" s="306"/>
      <c r="C1021" s="306">
        <v>0</v>
      </c>
      <c r="D1021" s="306">
        <v>0</v>
      </c>
      <c r="E1021" s="307"/>
      <c r="F1021" s="308" t="s">
        <v>872</v>
      </c>
      <c r="G1021" s="310"/>
      <c r="H1021" s="295" t="b">
        <f t="shared" ref="H1021:H1084" si="160">EXACT(A1021,F1021)</f>
        <v>1</v>
      </c>
    </row>
    <row r="1022" s="295" customFormat="1" ht="20" customHeight="1" spans="1:8">
      <c r="A1022" s="311" t="s">
        <v>873</v>
      </c>
      <c r="B1022" s="306"/>
      <c r="C1022" s="306">
        <v>0</v>
      </c>
      <c r="D1022" s="306">
        <v>0</v>
      </c>
      <c r="E1022" s="307"/>
      <c r="F1022" s="308" t="s">
        <v>873</v>
      </c>
      <c r="G1022" s="310"/>
      <c r="H1022" s="295" t="b">
        <f t="shared" si="160"/>
        <v>1</v>
      </c>
    </row>
    <row r="1023" s="295" customFormat="1" ht="20" customHeight="1" spans="1:8">
      <c r="A1023" s="311" t="s">
        <v>874</v>
      </c>
      <c r="B1023" s="306"/>
      <c r="C1023" s="306">
        <v>0</v>
      </c>
      <c r="D1023" s="306">
        <v>0</v>
      </c>
      <c r="E1023" s="307"/>
      <c r="F1023" s="308" t="s">
        <v>874</v>
      </c>
      <c r="G1023" s="310"/>
      <c r="H1023" s="295" t="b">
        <f t="shared" si="160"/>
        <v>1</v>
      </c>
    </row>
    <row r="1024" s="295" customFormat="1" ht="20" customHeight="1" spans="1:8">
      <c r="A1024" s="311" t="s">
        <v>875</v>
      </c>
      <c r="B1024" s="306"/>
      <c r="C1024" s="306">
        <v>0</v>
      </c>
      <c r="D1024" s="306">
        <v>0</v>
      </c>
      <c r="E1024" s="307"/>
      <c r="F1024" s="308" t="s">
        <v>875</v>
      </c>
      <c r="G1024" s="310"/>
      <c r="H1024" s="295" t="b">
        <f t="shared" si="160"/>
        <v>1</v>
      </c>
    </row>
    <row r="1025" s="295" customFormat="1" ht="20" customHeight="1" spans="1:8">
      <c r="A1025" s="311" t="s">
        <v>876</v>
      </c>
      <c r="B1025" s="306"/>
      <c r="C1025" s="306">
        <v>0</v>
      </c>
      <c r="D1025" s="306">
        <v>0</v>
      </c>
      <c r="E1025" s="307"/>
      <c r="F1025" s="308" t="s">
        <v>876</v>
      </c>
      <c r="G1025" s="310"/>
      <c r="H1025" s="295" t="b">
        <f t="shared" si="160"/>
        <v>1</v>
      </c>
    </row>
    <row r="1026" s="295" customFormat="1" ht="20" customHeight="1" spans="1:8">
      <c r="A1026" s="305" t="s">
        <v>877</v>
      </c>
      <c r="B1026" s="306">
        <f t="shared" ref="B1026:G1026" si="161">SUM(B1027:B1030)</f>
        <v>0</v>
      </c>
      <c r="C1026" s="306">
        <f t="shared" si="161"/>
        <v>696</v>
      </c>
      <c r="D1026" s="306">
        <f t="shared" si="161"/>
        <v>696</v>
      </c>
      <c r="E1026" s="307">
        <f>D1026/C1026*100</f>
        <v>100</v>
      </c>
      <c r="F1026" s="308" t="s">
        <v>877</v>
      </c>
      <c r="G1026" s="310">
        <f t="shared" si="161"/>
        <v>0</v>
      </c>
      <c r="H1026" s="295" t="b">
        <f t="shared" si="160"/>
        <v>1</v>
      </c>
    </row>
    <row r="1027" s="295" customFormat="1" ht="20" customHeight="1" spans="1:8">
      <c r="A1027" s="311" t="s">
        <v>878</v>
      </c>
      <c r="B1027" s="306"/>
      <c r="C1027" s="306">
        <v>29</v>
      </c>
      <c r="D1027" s="306">
        <v>29</v>
      </c>
      <c r="E1027" s="307">
        <f>D1027/C1027*100</f>
        <v>100</v>
      </c>
      <c r="F1027" s="308" t="s">
        <v>878</v>
      </c>
      <c r="G1027" s="310"/>
      <c r="H1027" s="295" t="b">
        <f t="shared" si="160"/>
        <v>1</v>
      </c>
    </row>
    <row r="1028" s="295" customFormat="1" ht="20" customHeight="1" spans="1:8">
      <c r="A1028" s="311" t="s">
        <v>879</v>
      </c>
      <c r="B1028" s="306"/>
      <c r="C1028" s="306">
        <v>667</v>
      </c>
      <c r="D1028" s="306">
        <v>667</v>
      </c>
      <c r="E1028" s="307">
        <f>D1028/C1028*100</f>
        <v>100</v>
      </c>
      <c r="F1028" s="308" t="s">
        <v>879</v>
      </c>
      <c r="G1028" s="310"/>
      <c r="H1028" s="295" t="b">
        <f t="shared" si="160"/>
        <v>1</v>
      </c>
    </row>
    <row r="1029" s="295" customFormat="1" ht="20" customHeight="1" spans="1:8">
      <c r="A1029" s="311" t="s">
        <v>880</v>
      </c>
      <c r="B1029" s="306"/>
      <c r="C1029" s="306">
        <v>0</v>
      </c>
      <c r="D1029" s="306">
        <v>0</v>
      </c>
      <c r="E1029" s="307"/>
      <c r="F1029" s="308" t="s">
        <v>880</v>
      </c>
      <c r="G1029" s="310"/>
      <c r="H1029" s="295" t="b">
        <f t="shared" si="160"/>
        <v>1</v>
      </c>
    </row>
    <row r="1030" s="295" customFormat="1" ht="20" customHeight="1" spans="1:8">
      <c r="A1030" s="311" t="s">
        <v>881</v>
      </c>
      <c r="B1030" s="306"/>
      <c r="C1030" s="306">
        <v>0</v>
      </c>
      <c r="D1030" s="306">
        <v>0</v>
      </c>
      <c r="E1030" s="307"/>
      <c r="F1030" s="308" t="s">
        <v>881</v>
      </c>
      <c r="G1030" s="310"/>
      <c r="H1030" s="295" t="b">
        <f t="shared" si="160"/>
        <v>1</v>
      </c>
    </row>
    <row r="1031" s="295" customFormat="1" ht="20" customHeight="1" spans="1:8">
      <c r="A1031" s="305" t="s">
        <v>882</v>
      </c>
      <c r="B1031" s="306">
        <f t="shared" ref="B1031:G1031" si="162">SUM(B1032:B1037)</f>
        <v>0</v>
      </c>
      <c r="C1031" s="306">
        <f t="shared" si="162"/>
        <v>0</v>
      </c>
      <c r="D1031" s="306">
        <f t="shared" si="162"/>
        <v>0</v>
      </c>
      <c r="E1031" s="307"/>
      <c r="F1031" s="308" t="s">
        <v>882</v>
      </c>
      <c r="G1031" s="310">
        <f t="shared" si="162"/>
        <v>0</v>
      </c>
      <c r="H1031" s="295" t="b">
        <f t="shared" si="160"/>
        <v>1</v>
      </c>
    </row>
    <row r="1032" s="295" customFormat="1" ht="20" customHeight="1" spans="1:8">
      <c r="A1032" s="311" t="s">
        <v>44</v>
      </c>
      <c r="B1032" s="306"/>
      <c r="C1032" s="306">
        <v>0</v>
      </c>
      <c r="D1032" s="306">
        <v>0</v>
      </c>
      <c r="E1032" s="307"/>
      <c r="F1032" s="308" t="s">
        <v>44</v>
      </c>
      <c r="G1032" s="310"/>
      <c r="H1032" s="295" t="b">
        <f t="shared" si="160"/>
        <v>1</v>
      </c>
    </row>
    <row r="1033" s="295" customFormat="1" ht="20" customHeight="1" spans="1:8">
      <c r="A1033" s="311" t="s">
        <v>45</v>
      </c>
      <c r="B1033" s="306"/>
      <c r="C1033" s="306">
        <v>0</v>
      </c>
      <c r="D1033" s="306">
        <v>0</v>
      </c>
      <c r="E1033" s="307"/>
      <c r="F1033" s="308" t="s">
        <v>45</v>
      </c>
      <c r="G1033" s="310"/>
      <c r="H1033" s="295" t="b">
        <f t="shared" si="160"/>
        <v>1</v>
      </c>
    </row>
    <row r="1034" s="295" customFormat="1" ht="20" customHeight="1" spans="1:8">
      <c r="A1034" s="311" t="s">
        <v>46</v>
      </c>
      <c r="B1034" s="306"/>
      <c r="C1034" s="306">
        <v>0</v>
      </c>
      <c r="D1034" s="306">
        <v>0</v>
      </c>
      <c r="E1034" s="307"/>
      <c r="F1034" s="308" t="s">
        <v>46</v>
      </c>
      <c r="G1034" s="310"/>
      <c r="H1034" s="295" t="b">
        <f t="shared" si="160"/>
        <v>1</v>
      </c>
    </row>
    <row r="1035" s="295" customFormat="1" ht="20" customHeight="1" spans="1:8">
      <c r="A1035" s="311" t="s">
        <v>868</v>
      </c>
      <c r="B1035" s="306"/>
      <c r="C1035" s="306">
        <v>0</v>
      </c>
      <c r="D1035" s="306">
        <v>0</v>
      </c>
      <c r="E1035" s="307"/>
      <c r="F1035" s="308" t="s">
        <v>868</v>
      </c>
      <c r="G1035" s="310"/>
      <c r="H1035" s="295" t="b">
        <f t="shared" si="160"/>
        <v>1</v>
      </c>
    </row>
    <row r="1036" s="295" customFormat="1" ht="20" customHeight="1" spans="1:8">
      <c r="A1036" s="311" t="s">
        <v>883</v>
      </c>
      <c r="B1036" s="306"/>
      <c r="C1036" s="306">
        <v>0</v>
      </c>
      <c r="D1036" s="306">
        <v>0</v>
      </c>
      <c r="E1036" s="307"/>
      <c r="F1036" s="308" t="s">
        <v>883</v>
      </c>
      <c r="G1036" s="310"/>
      <c r="H1036" s="295" t="b">
        <f t="shared" si="160"/>
        <v>1</v>
      </c>
    </row>
    <row r="1037" s="295" customFormat="1" ht="20" customHeight="1" spans="1:8">
      <c r="A1037" s="311" t="s">
        <v>884</v>
      </c>
      <c r="B1037" s="306"/>
      <c r="C1037" s="306">
        <v>0</v>
      </c>
      <c r="D1037" s="306">
        <v>0</v>
      </c>
      <c r="E1037" s="307"/>
      <c r="F1037" s="308" t="s">
        <v>884</v>
      </c>
      <c r="G1037" s="310"/>
      <c r="H1037" s="295" t="b">
        <f t="shared" si="160"/>
        <v>1</v>
      </c>
    </row>
    <row r="1038" s="295" customFormat="1" ht="20" customHeight="1" spans="1:8">
      <c r="A1038" s="305" t="s">
        <v>885</v>
      </c>
      <c r="B1038" s="306">
        <f t="shared" ref="B1038:G1038" si="163">SUM(B1039:B1042)</f>
        <v>25522</v>
      </c>
      <c r="C1038" s="306">
        <f t="shared" si="163"/>
        <v>0</v>
      </c>
      <c r="D1038" s="306">
        <f t="shared" si="163"/>
        <v>0</v>
      </c>
      <c r="E1038" s="307"/>
      <c r="F1038" s="308" t="s">
        <v>885</v>
      </c>
      <c r="G1038" s="310">
        <f t="shared" si="163"/>
        <v>25522</v>
      </c>
      <c r="H1038" s="295" t="b">
        <f t="shared" si="160"/>
        <v>1</v>
      </c>
    </row>
    <row r="1039" s="295" customFormat="1" ht="20" customHeight="1" spans="1:8">
      <c r="A1039" s="311" t="s">
        <v>886</v>
      </c>
      <c r="B1039" s="306">
        <v>25522</v>
      </c>
      <c r="C1039" s="306">
        <v>0</v>
      </c>
      <c r="D1039" s="306">
        <v>0</v>
      </c>
      <c r="E1039" s="307"/>
      <c r="F1039" s="308" t="s">
        <v>886</v>
      </c>
      <c r="G1039" s="310">
        <v>25522</v>
      </c>
      <c r="H1039" s="295" t="b">
        <f t="shared" si="160"/>
        <v>1</v>
      </c>
    </row>
    <row r="1040" s="295" customFormat="1" ht="20" customHeight="1" spans="1:8">
      <c r="A1040" s="311" t="s">
        <v>887</v>
      </c>
      <c r="B1040" s="306"/>
      <c r="C1040" s="306">
        <v>0</v>
      </c>
      <c r="D1040" s="306">
        <v>0</v>
      </c>
      <c r="E1040" s="307"/>
      <c r="F1040" s="308" t="s">
        <v>887</v>
      </c>
      <c r="G1040" s="310"/>
      <c r="H1040" s="295" t="b">
        <f t="shared" si="160"/>
        <v>1</v>
      </c>
    </row>
    <row r="1041" s="295" customFormat="1" ht="20" customHeight="1" spans="1:8">
      <c r="A1041" s="311" t="s">
        <v>888</v>
      </c>
      <c r="B1041" s="306"/>
      <c r="C1041" s="306">
        <v>0</v>
      </c>
      <c r="D1041" s="306">
        <v>0</v>
      </c>
      <c r="E1041" s="307"/>
      <c r="F1041" s="308" t="s">
        <v>888</v>
      </c>
      <c r="G1041" s="310"/>
      <c r="H1041" s="295" t="b">
        <f t="shared" si="160"/>
        <v>1</v>
      </c>
    </row>
    <row r="1042" s="295" customFormat="1" ht="20" customHeight="1" spans="1:8">
      <c r="A1042" s="311" t="s">
        <v>889</v>
      </c>
      <c r="B1042" s="306"/>
      <c r="C1042" s="306">
        <v>0</v>
      </c>
      <c r="D1042" s="306">
        <v>0</v>
      </c>
      <c r="E1042" s="307"/>
      <c r="F1042" s="308" t="s">
        <v>889</v>
      </c>
      <c r="G1042" s="310"/>
      <c r="H1042" s="295" t="b">
        <f t="shared" si="160"/>
        <v>1</v>
      </c>
    </row>
    <row r="1043" s="295" customFormat="1" ht="20" customHeight="1" spans="1:8">
      <c r="A1043" s="305" t="s">
        <v>890</v>
      </c>
      <c r="B1043" s="306">
        <f t="shared" ref="B1043:G1043" si="164">SUM(B1044:B1045)</f>
        <v>0</v>
      </c>
      <c r="C1043" s="306">
        <f t="shared" si="164"/>
        <v>0</v>
      </c>
      <c r="D1043" s="306">
        <f t="shared" si="164"/>
        <v>0</v>
      </c>
      <c r="E1043" s="307"/>
      <c r="F1043" s="308" t="s">
        <v>891</v>
      </c>
      <c r="G1043" s="310">
        <f t="shared" si="164"/>
        <v>0</v>
      </c>
      <c r="H1043" s="295" t="b">
        <f t="shared" si="160"/>
        <v>0</v>
      </c>
    </row>
    <row r="1044" s="295" customFormat="1" ht="20" customHeight="1" spans="1:8">
      <c r="A1044" s="311" t="s">
        <v>892</v>
      </c>
      <c r="B1044" s="306"/>
      <c r="C1044" s="306">
        <v>0</v>
      </c>
      <c r="D1044" s="306">
        <v>0</v>
      </c>
      <c r="E1044" s="307"/>
      <c r="F1044" s="308" t="s">
        <v>892</v>
      </c>
      <c r="G1044" s="310"/>
      <c r="H1044" s="295" t="b">
        <f t="shared" si="160"/>
        <v>1</v>
      </c>
    </row>
    <row r="1045" s="295" customFormat="1" ht="20" customHeight="1" spans="1:8">
      <c r="A1045" s="311" t="s">
        <v>893</v>
      </c>
      <c r="B1045" s="306"/>
      <c r="C1045" s="306">
        <v>0</v>
      </c>
      <c r="D1045" s="306">
        <v>0</v>
      </c>
      <c r="E1045" s="307"/>
      <c r="F1045" s="308" t="s">
        <v>894</v>
      </c>
      <c r="G1045" s="310"/>
      <c r="H1045" s="295" t="b">
        <f t="shared" si="160"/>
        <v>0</v>
      </c>
    </row>
    <row r="1046" s="295" customFormat="1" ht="20" customHeight="1" spans="1:8">
      <c r="A1046" s="305" t="s">
        <v>895</v>
      </c>
      <c r="B1046" s="306">
        <f t="shared" ref="B1046:G1046" si="165">SUM(B1047,B1057,B1073,B1078,B1092,B1099,B1106)</f>
        <v>120</v>
      </c>
      <c r="C1046" s="306">
        <f t="shared" si="165"/>
        <v>120</v>
      </c>
      <c r="D1046" s="306">
        <f t="shared" si="165"/>
        <v>120</v>
      </c>
      <c r="E1046" s="307">
        <f>D1046/C1046*100</f>
        <v>100</v>
      </c>
      <c r="F1046" s="308" t="s">
        <v>896</v>
      </c>
      <c r="G1046" s="309">
        <f t="shared" si="165"/>
        <v>120</v>
      </c>
      <c r="H1046" s="295" t="b">
        <f t="shared" si="160"/>
        <v>0</v>
      </c>
    </row>
    <row r="1047" s="295" customFormat="1" ht="20" customHeight="1" spans="1:8">
      <c r="A1047" s="305" t="s">
        <v>897</v>
      </c>
      <c r="B1047" s="306">
        <f t="shared" ref="B1047:G1047" si="166">SUM(B1048:B1056)</f>
        <v>0</v>
      </c>
      <c r="C1047" s="306">
        <f t="shared" si="166"/>
        <v>0</v>
      </c>
      <c r="D1047" s="306">
        <f t="shared" si="166"/>
        <v>0</v>
      </c>
      <c r="E1047" s="307"/>
      <c r="F1047" s="308" t="s">
        <v>897</v>
      </c>
      <c r="G1047" s="310">
        <f t="shared" si="166"/>
        <v>0</v>
      </c>
      <c r="H1047" s="295" t="b">
        <f t="shared" si="160"/>
        <v>1</v>
      </c>
    </row>
    <row r="1048" s="295" customFormat="1" ht="20" customHeight="1" spans="1:8">
      <c r="A1048" s="311" t="s">
        <v>44</v>
      </c>
      <c r="B1048" s="306"/>
      <c r="C1048" s="306">
        <v>0</v>
      </c>
      <c r="D1048" s="306">
        <v>0</v>
      </c>
      <c r="E1048" s="307"/>
      <c r="F1048" s="308" t="s">
        <v>44</v>
      </c>
      <c r="G1048" s="310"/>
      <c r="H1048" s="295" t="b">
        <f t="shared" si="160"/>
        <v>1</v>
      </c>
    </row>
    <row r="1049" s="295" customFormat="1" ht="20" customHeight="1" spans="1:8">
      <c r="A1049" s="311" t="s">
        <v>45</v>
      </c>
      <c r="B1049" s="306"/>
      <c r="C1049" s="306">
        <v>0</v>
      </c>
      <c r="D1049" s="306">
        <v>0</v>
      </c>
      <c r="E1049" s="307"/>
      <c r="F1049" s="308" t="s">
        <v>45</v>
      </c>
      <c r="G1049" s="310"/>
      <c r="H1049" s="295" t="b">
        <f t="shared" si="160"/>
        <v>1</v>
      </c>
    </row>
    <row r="1050" s="295" customFormat="1" ht="20" customHeight="1" spans="1:8">
      <c r="A1050" s="311" t="s">
        <v>46</v>
      </c>
      <c r="B1050" s="306"/>
      <c r="C1050" s="306">
        <v>0</v>
      </c>
      <c r="D1050" s="306">
        <v>0</v>
      </c>
      <c r="E1050" s="307"/>
      <c r="F1050" s="308" t="s">
        <v>46</v>
      </c>
      <c r="G1050" s="310"/>
      <c r="H1050" s="295" t="b">
        <f t="shared" si="160"/>
        <v>1</v>
      </c>
    </row>
    <row r="1051" s="295" customFormat="1" ht="20" customHeight="1" spans="1:8">
      <c r="A1051" s="311" t="s">
        <v>898</v>
      </c>
      <c r="B1051" s="306"/>
      <c r="C1051" s="306">
        <v>0</v>
      </c>
      <c r="D1051" s="306">
        <v>0</v>
      </c>
      <c r="E1051" s="307"/>
      <c r="F1051" s="308" t="s">
        <v>898</v>
      </c>
      <c r="G1051" s="310"/>
      <c r="H1051" s="295" t="b">
        <f t="shared" si="160"/>
        <v>1</v>
      </c>
    </row>
    <row r="1052" s="295" customFormat="1" ht="20" customHeight="1" spans="1:8">
      <c r="A1052" s="311" t="s">
        <v>899</v>
      </c>
      <c r="B1052" s="306"/>
      <c r="C1052" s="306">
        <v>0</v>
      </c>
      <c r="D1052" s="306">
        <v>0</v>
      </c>
      <c r="E1052" s="307"/>
      <c r="F1052" s="308" t="s">
        <v>899</v>
      </c>
      <c r="G1052" s="310"/>
      <c r="H1052" s="295" t="b">
        <f t="shared" si="160"/>
        <v>1</v>
      </c>
    </row>
    <row r="1053" s="295" customFormat="1" ht="20" customHeight="1" spans="1:8">
      <c r="A1053" s="311" t="s">
        <v>900</v>
      </c>
      <c r="B1053" s="306"/>
      <c r="C1053" s="306">
        <v>0</v>
      </c>
      <c r="D1053" s="306">
        <v>0</v>
      </c>
      <c r="E1053" s="307"/>
      <c r="F1053" s="308" t="s">
        <v>900</v>
      </c>
      <c r="G1053" s="310"/>
      <c r="H1053" s="295" t="b">
        <f t="shared" si="160"/>
        <v>1</v>
      </c>
    </row>
    <row r="1054" s="295" customFormat="1" ht="20" customHeight="1" spans="1:8">
      <c r="A1054" s="311" t="s">
        <v>901</v>
      </c>
      <c r="B1054" s="306"/>
      <c r="C1054" s="306">
        <v>0</v>
      </c>
      <c r="D1054" s="306">
        <v>0</v>
      </c>
      <c r="E1054" s="307"/>
      <c r="F1054" s="308" t="s">
        <v>901</v>
      </c>
      <c r="G1054" s="310"/>
      <c r="H1054" s="295" t="b">
        <f t="shared" si="160"/>
        <v>1</v>
      </c>
    </row>
    <row r="1055" s="295" customFormat="1" ht="20" customHeight="1" spans="1:8">
      <c r="A1055" s="311" t="s">
        <v>902</v>
      </c>
      <c r="B1055" s="306"/>
      <c r="C1055" s="306">
        <v>0</v>
      </c>
      <c r="D1055" s="306">
        <v>0</v>
      </c>
      <c r="E1055" s="307"/>
      <c r="F1055" s="308" t="s">
        <v>902</v>
      </c>
      <c r="G1055" s="310"/>
      <c r="H1055" s="295" t="b">
        <f t="shared" si="160"/>
        <v>1</v>
      </c>
    </row>
    <row r="1056" s="295" customFormat="1" ht="20" customHeight="1" spans="1:8">
      <c r="A1056" s="311" t="s">
        <v>903</v>
      </c>
      <c r="B1056" s="306"/>
      <c r="C1056" s="306">
        <v>0</v>
      </c>
      <c r="D1056" s="306">
        <v>0</v>
      </c>
      <c r="E1056" s="307"/>
      <c r="F1056" s="308" t="s">
        <v>903</v>
      </c>
      <c r="G1056" s="310"/>
      <c r="H1056" s="295" t="b">
        <f t="shared" si="160"/>
        <v>1</v>
      </c>
    </row>
    <row r="1057" s="295" customFormat="1" ht="20" customHeight="1" spans="1:8">
      <c r="A1057" s="305" t="s">
        <v>904</v>
      </c>
      <c r="B1057" s="306">
        <f t="shared" ref="B1057:G1057" si="167">SUM(B1058:B1072)</f>
        <v>0</v>
      </c>
      <c r="C1057" s="306">
        <f t="shared" si="167"/>
        <v>100</v>
      </c>
      <c r="D1057" s="306">
        <f t="shared" si="167"/>
        <v>100</v>
      </c>
      <c r="E1057" s="307">
        <f>D1057/C1057*100</f>
        <v>100</v>
      </c>
      <c r="F1057" s="308" t="s">
        <v>904</v>
      </c>
      <c r="G1057" s="310">
        <f t="shared" si="167"/>
        <v>0</v>
      </c>
      <c r="H1057" s="295" t="b">
        <f t="shared" si="160"/>
        <v>1</v>
      </c>
    </row>
    <row r="1058" s="295" customFormat="1" ht="20" customHeight="1" spans="1:8">
      <c r="A1058" s="311" t="s">
        <v>44</v>
      </c>
      <c r="B1058" s="306"/>
      <c r="C1058" s="306">
        <v>0</v>
      </c>
      <c r="D1058" s="306">
        <v>0</v>
      </c>
      <c r="E1058" s="307"/>
      <c r="F1058" s="308" t="s">
        <v>44</v>
      </c>
      <c r="G1058" s="310"/>
      <c r="H1058" s="295" t="b">
        <f t="shared" si="160"/>
        <v>1</v>
      </c>
    </row>
    <row r="1059" s="295" customFormat="1" ht="20" customHeight="1" spans="1:8">
      <c r="A1059" s="311" t="s">
        <v>45</v>
      </c>
      <c r="B1059" s="306"/>
      <c r="C1059" s="306">
        <v>0</v>
      </c>
      <c r="D1059" s="306">
        <v>0</v>
      </c>
      <c r="E1059" s="307"/>
      <c r="F1059" s="308" t="s">
        <v>45</v>
      </c>
      <c r="G1059" s="310"/>
      <c r="H1059" s="295" t="b">
        <f t="shared" si="160"/>
        <v>1</v>
      </c>
    </row>
    <row r="1060" s="295" customFormat="1" ht="20" customHeight="1" spans="1:8">
      <c r="A1060" s="311" t="s">
        <v>46</v>
      </c>
      <c r="B1060" s="306"/>
      <c r="C1060" s="306">
        <v>0</v>
      </c>
      <c r="D1060" s="306">
        <v>0</v>
      </c>
      <c r="E1060" s="307"/>
      <c r="F1060" s="308" t="s">
        <v>46</v>
      </c>
      <c r="G1060" s="310"/>
      <c r="H1060" s="295" t="b">
        <f t="shared" si="160"/>
        <v>1</v>
      </c>
    </row>
    <row r="1061" s="295" customFormat="1" ht="20" customHeight="1" spans="1:8">
      <c r="A1061" s="311" t="s">
        <v>905</v>
      </c>
      <c r="B1061" s="306"/>
      <c r="C1061" s="306">
        <v>0</v>
      </c>
      <c r="D1061" s="306">
        <v>0</v>
      </c>
      <c r="E1061" s="307"/>
      <c r="F1061" s="308" t="s">
        <v>905</v>
      </c>
      <c r="G1061" s="310"/>
      <c r="H1061" s="295" t="b">
        <f t="shared" si="160"/>
        <v>1</v>
      </c>
    </row>
    <row r="1062" s="295" customFormat="1" ht="20" customHeight="1" spans="1:8">
      <c r="A1062" s="311" t="s">
        <v>906</v>
      </c>
      <c r="B1062" s="306"/>
      <c r="C1062" s="306">
        <v>0</v>
      </c>
      <c r="D1062" s="306">
        <v>0</v>
      </c>
      <c r="E1062" s="307"/>
      <c r="F1062" s="308" t="s">
        <v>906</v>
      </c>
      <c r="G1062" s="310"/>
      <c r="H1062" s="295" t="b">
        <f t="shared" si="160"/>
        <v>1</v>
      </c>
    </row>
    <row r="1063" s="295" customFormat="1" ht="20" customHeight="1" spans="1:8">
      <c r="A1063" s="311" t="s">
        <v>907</v>
      </c>
      <c r="B1063" s="306"/>
      <c r="C1063" s="306">
        <v>0</v>
      </c>
      <c r="D1063" s="306">
        <v>0</v>
      </c>
      <c r="E1063" s="307"/>
      <c r="F1063" s="308" t="s">
        <v>907</v>
      </c>
      <c r="G1063" s="310"/>
      <c r="H1063" s="295" t="b">
        <f t="shared" si="160"/>
        <v>1</v>
      </c>
    </row>
    <row r="1064" s="295" customFormat="1" ht="20" customHeight="1" spans="1:8">
      <c r="A1064" s="311" t="s">
        <v>908</v>
      </c>
      <c r="B1064" s="306"/>
      <c r="C1064" s="306">
        <v>0</v>
      </c>
      <c r="D1064" s="306">
        <v>0</v>
      </c>
      <c r="E1064" s="307"/>
      <c r="F1064" s="308" t="s">
        <v>908</v>
      </c>
      <c r="G1064" s="310"/>
      <c r="H1064" s="295" t="b">
        <f t="shared" si="160"/>
        <v>1</v>
      </c>
    </row>
    <row r="1065" s="295" customFormat="1" ht="20" customHeight="1" spans="1:8">
      <c r="A1065" s="311" t="s">
        <v>909</v>
      </c>
      <c r="B1065" s="306"/>
      <c r="C1065" s="306">
        <v>0</v>
      </c>
      <c r="D1065" s="306">
        <v>0</v>
      </c>
      <c r="E1065" s="307"/>
      <c r="F1065" s="308" t="s">
        <v>909</v>
      </c>
      <c r="G1065" s="310"/>
      <c r="H1065" s="295" t="b">
        <f t="shared" si="160"/>
        <v>1</v>
      </c>
    </row>
    <row r="1066" s="295" customFormat="1" ht="20" customHeight="1" spans="1:8">
      <c r="A1066" s="311" t="s">
        <v>910</v>
      </c>
      <c r="B1066" s="306"/>
      <c r="C1066" s="306">
        <v>0</v>
      </c>
      <c r="D1066" s="306">
        <v>0</v>
      </c>
      <c r="E1066" s="307"/>
      <c r="F1066" s="308" t="s">
        <v>910</v>
      </c>
      <c r="G1066" s="310"/>
      <c r="H1066" s="295" t="b">
        <f t="shared" si="160"/>
        <v>1</v>
      </c>
    </row>
    <row r="1067" s="295" customFormat="1" ht="20" customHeight="1" spans="1:8">
      <c r="A1067" s="311" t="s">
        <v>911</v>
      </c>
      <c r="B1067" s="306"/>
      <c r="C1067" s="306">
        <v>0</v>
      </c>
      <c r="D1067" s="306">
        <v>0</v>
      </c>
      <c r="E1067" s="307"/>
      <c r="F1067" s="308" t="s">
        <v>911</v>
      </c>
      <c r="G1067" s="310"/>
      <c r="H1067" s="295" t="b">
        <f t="shared" si="160"/>
        <v>1</v>
      </c>
    </row>
    <row r="1068" s="295" customFormat="1" ht="20" customHeight="1" spans="1:8">
      <c r="A1068" s="311" t="s">
        <v>912</v>
      </c>
      <c r="B1068" s="306"/>
      <c r="C1068" s="306">
        <v>0</v>
      </c>
      <c r="D1068" s="306">
        <v>0</v>
      </c>
      <c r="E1068" s="307"/>
      <c r="F1068" s="308" t="s">
        <v>912</v>
      </c>
      <c r="G1068" s="310"/>
      <c r="H1068" s="295" t="b">
        <f t="shared" si="160"/>
        <v>1</v>
      </c>
    </row>
    <row r="1069" s="295" customFormat="1" ht="20" customHeight="1" spans="1:8">
      <c r="A1069" s="311" t="s">
        <v>913</v>
      </c>
      <c r="B1069" s="306"/>
      <c r="C1069" s="306">
        <v>0</v>
      </c>
      <c r="D1069" s="306">
        <v>0</v>
      </c>
      <c r="E1069" s="307"/>
      <c r="F1069" s="308" t="s">
        <v>913</v>
      </c>
      <c r="G1069" s="310"/>
      <c r="H1069" s="295" t="b">
        <f t="shared" si="160"/>
        <v>1</v>
      </c>
    </row>
    <row r="1070" s="295" customFormat="1" ht="20" customHeight="1" spans="1:8">
      <c r="A1070" s="311" t="s">
        <v>914</v>
      </c>
      <c r="B1070" s="306"/>
      <c r="C1070" s="306">
        <v>0</v>
      </c>
      <c r="D1070" s="306">
        <v>0</v>
      </c>
      <c r="E1070" s="307"/>
      <c r="F1070" s="308" t="s">
        <v>914</v>
      </c>
      <c r="G1070" s="310"/>
      <c r="H1070" s="295" t="b">
        <f t="shared" si="160"/>
        <v>1</v>
      </c>
    </row>
    <row r="1071" s="295" customFormat="1" ht="20" customHeight="1" spans="1:8">
      <c r="A1071" s="311" t="s">
        <v>915</v>
      </c>
      <c r="B1071" s="306"/>
      <c r="C1071" s="306">
        <v>0</v>
      </c>
      <c r="D1071" s="306">
        <v>0</v>
      </c>
      <c r="E1071" s="307"/>
      <c r="F1071" s="308" t="s">
        <v>915</v>
      </c>
      <c r="G1071" s="310"/>
      <c r="H1071" s="295" t="b">
        <f t="shared" si="160"/>
        <v>1</v>
      </c>
    </row>
    <row r="1072" s="295" customFormat="1" ht="20" customHeight="1" spans="1:8">
      <c r="A1072" s="311" t="s">
        <v>916</v>
      </c>
      <c r="B1072" s="306"/>
      <c r="C1072" s="306">
        <v>100</v>
      </c>
      <c r="D1072" s="306">
        <v>100</v>
      </c>
      <c r="E1072" s="307">
        <f>D1072/C1072*100</f>
        <v>100</v>
      </c>
      <c r="F1072" s="308" t="s">
        <v>916</v>
      </c>
      <c r="G1072" s="310"/>
      <c r="H1072" s="295" t="b">
        <f t="shared" si="160"/>
        <v>1</v>
      </c>
    </row>
    <row r="1073" s="295" customFormat="1" ht="20" customHeight="1" spans="1:8">
      <c r="A1073" s="305" t="s">
        <v>917</v>
      </c>
      <c r="B1073" s="306">
        <f t="shared" ref="B1073:G1073" si="168">SUM(B1074:B1077)</f>
        <v>0</v>
      </c>
      <c r="C1073" s="306">
        <f t="shared" si="168"/>
        <v>0</v>
      </c>
      <c r="D1073" s="306">
        <f t="shared" si="168"/>
        <v>0</v>
      </c>
      <c r="E1073" s="307"/>
      <c r="F1073" s="308" t="s">
        <v>917</v>
      </c>
      <c r="G1073" s="310">
        <f t="shared" si="168"/>
        <v>0</v>
      </c>
      <c r="H1073" s="295" t="b">
        <f t="shared" si="160"/>
        <v>1</v>
      </c>
    </row>
    <row r="1074" s="295" customFormat="1" ht="20" customHeight="1" spans="1:8">
      <c r="A1074" s="311" t="s">
        <v>44</v>
      </c>
      <c r="B1074" s="306"/>
      <c r="C1074" s="306">
        <v>0</v>
      </c>
      <c r="D1074" s="306">
        <v>0</v>
      </c>
      <c r="E1074" s="307"/>
      <c r="F1074" s="308" t="s">
        <v>44</v>
      </c>
      <c r="G1074" s="310"/>
      <c r="H1074" s="295" t="b">
        <f t="shared" si="160"/>
        <v>1</v>
      </c>
    </row>
    <row r="1075" s="295" customFormat="1" ht="20" customHeight="1" spans="1:8">
      <c r="A1075" s="311" t="s">
        <v>45</v>
      </c>
      <c r="B1075" s="306"/>
      <c r="C1075" s="306">
        <v>0</v>
      </c>
      <c r="D1075" s="306">
        <v>0</v>
      </c>
      <c r="E1075" s="307"/>
      <c r="F1075" s="308" t="s">
        <v>45</v>
      </c>
      <c r="G1075" s="310"/>
      <c r="H1075" s="295" t="b">
        <f t="shared" si="160"/>
        <v>1</v>
      </c>
    </row>
    <row r="1076" s="295" customFormat="1" ht="20" customHeight="1" spans="1:8">
      <c r="A1076" s="311" t="s">
        <v>46</v>
      </c>
      <c r="B1076" s="306"/>
      <c r="C1076" s="306">
        <v>0</v>
      </c>
      <c r="D1076" s="306">
        <v>0</v>
      </c>
      <c r="E1076" s="307"/>
      <c r="F1076" s="308" t="s">
        <v>46</v>
      </c>
      <c r="G1076" s="310"/>
      <c r="H1076" s="295" t="b">
        <f t="shared" si="160"/>
        <v>1</v>
      </c>
    </row>
    <row r="1077" s="295" customFormat="1" ht="20" customHeight="1" spans="1:8">
      <c r="A1077" s="311" t="s">
        <v>918</v>
      </c>
      <c r="B1077" s="306"/>
      <c r="C1077" s="306">
        <v>0</v>
      </c>
      <c r="D1077" s="306">
        <v>0</v>
      </c>
      <c r="E1077" s="307"/>
      <c r="F1077" s="308" t="s">
        <v>918</v>
      </c>
      <c r="G1077" s="310"/>
      <c r="H1077" s="295" t="b">
        <f t="shared" si="160"/>
        <v>1</v>
      </c>
    </row>
    <row r="1078" s="295" customFormat="1" ht="20" customHeight="1" spans="1:8">
      <c r="A1078" s="305" t="s">
        <v>919</v>
      </c>
      <c r="B1078" s="306">
        <f t="shared" ref="B1078:G1078" si="169">SUM(B1079:B1091)</f>
        <v>0</v>
      </c>
      <c r="C1078" s="306">
        <f t="shared" si="169"/>
        <v>0</v>
      </c>
      <c r="D1078" s="306">
        <f t="shared" si="169"/>
        <v>0</v>
      </c>
      <c r="E1078" s="307"/>
      <c r="F1078" s="308" t="s">
        <v>919</v>
      </c>
      <c r="G1078" s="310">
        <f t="shared" si="169"/>
        <v>0</v>
      </c>
      <c r="H1078" s="295" t="b">
        <f t="shared" si="160"/>
        <v>1</v>
      </c>
    </row>
    <row r="1079" s="295" customFormat="1" ht="20" customHeight="1" spans="1:8">
      <c r="A1079" s="311" t="s">
        <v>44</v>
      </c>
      <c r="B1079" s="306"/>
      <c r="C1079" s="306">
        <v>0</v>
      </c>
      <c r="D1079" s="306">
        <v>0</v>
      </c>
      <c r="E1079" s="307"/>
      <c r="F1079" s="308" t="s">
        <v>44</v>
      </c>
      <c r="G1079" s="310"/>
      <c r="H1079" s="295" t="b">
        <f t="shared" si="160"/>
        <v>1</v>
      </c>
    </row>
    <row r="1080" s="295" customFormat="1" ht="20" customHeight="1" spans="1:8">
      <c r="A1080" s="311" t="s">
        <v>45</v>
      </c>
      <c r="B1080" s="306"/>
      <c r="C1080" s="306">
        <v>0</v>
      </c>
      <c r="D1080" s="306">
        <v>0</v>
      </c>
      <c r="E1080" s="307"/>
      <c r="F1080" s="308" t="s">
        <v>45</v>
      </c>
      <c r="G1080" s="310"/>
      <c r="H1080" s="295" t="b">
        <f t="shared" si="160"/>
        <v>1</v>
      </c>
    </row>
    <row r="1081" s="295" customFormat="1" ht="20" customHeight="1" spans="1:8">
      <c r="A1081" s="311" t="s">
        <v>46</v>
      </c>
      <c r="B1081" s="306"/>
      <c r="C1081" s="306">
        <v>0</v>
      </c>
      <c r="D1081" s="306">
        <v>0</v>
      </c>
      <c r="E1081" s="307"/>
      <c r="F1081" s="308" t="s">
        <v>46</v>
      </c>
      <c r="G1081" s="310"/>
      <c r="H1081" s="295" t="b">
        <f t="shared" si="160"/>
        <v>1</v>
      </c>
    </row>
    <row r="1082" s="295" customFormat="1" ht="20" customHeight="1" spans="1:8">
      <c r="A1082" s="311" t="s">
        <v>920</v>
      </c>
      <c r="B1082" s="306"/>
      <c r="C1082" s="306">
        <v>0</v>
      </c>
      <c r="D1082" s="306">
        <v>0</v>
      </c>
      <c r="E1082" s="307"/>
      <c r="F1082" s="308" t="s">
        <v>920</v>
      </c>
      <c r="G1082" s="310"/>
      <c r="H1082" s="295" t="b">
        <f t="shared" si="160"/>
        <v>1</v>
      </c>
    </row>
    <row r="1083" s="295" customFormat="1" ht="20" customHeight="1" spans="1:8">
      <c r="A1083" s="311" t="s">
        <v>921</v>
      </c>
      <c r="B1083" s="306"/>
      <c r="C1083" s="306">
        <v>0</v>
      </c>
      <c r="D1083" s="306">
        <v>0</v>
      </c>
      <c r="E1083" s="307"/>
      <c r="F1083" s="308" t="s">
        <v>921</v>
      </c>
      <c r="G1083" s="310"/>
      <c r="H1083" s="295" t="b">
        <f t="shared" si="160"/>
        <v>1</v>
      </c>
    </row>
    <row r="1084" s="295" customFormat="1" ht="20" customHeight="1" spans="1:8">
      <c r="A1084" s="311" t="s">
        <v>922</v>
      </c>
      <c r="B1084" s="306"/>
      <c r="C1084" s="306">
        <v>0</v>
      </c>
      <c r="D1084" s="306">
        <v>0</v>
      </c>
      <c r="E1084" s="307"/>
      <c r="F1084" s="308" t="s">
        <v>922</v>
      </c>
      <c r="G1084" s="310"/>
      <c r="H1084" s="295" t="b">
        <f t="shared" si="160"/>
        <v>1</v>
      </c>
    </row>
    <row r="1085" s="295" customFormat="1" ht="20" customHeight="1" spans="1:8">
      <c r="A1085" s="311" t="s">
        <v>923</v>
      </c>
      <c r="B1085" s="306"/>
      <c r="C1085" s="306">
        <v>0</v>
      </c>
      <c r="D1085" s="306">
        <v>0</v>
      </c>
      <c r="E1085" s="307"/>
      <c r="F1085" s="308" t="s">
        <v>923</v>
      </c>
      <c r="G1085" s="310"/>
      <c r="H1085" s="295" t="b">
        <f t="shared" ref="H1085:H1148" si="170">EXACT(A1085,F1085)</f>
        <v>1</v>
      </c>
    </row>
    <row r="1086" s="295" customFormat="1" ht="20" customHeight="1" spans="1:8">
      <c r="A1086" s="311" t="s">
        <v>924</v>
      </c>
      <c r="B1086" s="306"/>
      <c r="C1086" s="306">
        <v>0</v>
      </c>
      <c r="D1086" s="306">
        <v>0</v>
      </c>
      <c r="E1086" s="307"/>
      <c r="F1086" s="308" t="s">
        <v>924</v>
      </c>
      <c r="G1086" s="310"/>
      <c r="H1086" s="295" t="b">
        <f t="shared" si="170"/>
        <v>1</v>
      </c>
    </row>
    <row r="1087" s="295" customFormat="1" ht="20" customHeight="1" spans="1:8">
      <c r="A1087" s="311" t="s">
        <v>925</v>
      </c>
      <c r="B1087" s="306"/>
      <c r="C1087" s="306">
        <v>0</v>
      </c>
      <c r="D1087" s="306">
        <v>0</v>
      </c>
      <c r="E1087" s="307"/>
      <c r="F1087" s="308" t="s">
        <v>925</v>
      </c>
      <c r="G1087" s="310"/>
      <c r="H1087" s="295" t="b">
        <f t="shared" si="170"/>
        <v>1</v>
      </c>
    </row>
    <row r="1088" s="295" customFormat="1" ht="20" customHeight="1" spans="1:8">
      <c r="A1088" s="311" t="s">
        <v>926</v>
      </c>
      <c r="B1088" s="306"/>
      <c r="C1088" s="306">
        <v>0</v>
      </c>
      <c r="D1088" s="306">
        <v>0</v>
      </c>
      <c r="E1088" s="307"/>
      <c r="F1088" s="308" t="s">
        <v>926</v>
      </c>
      <c r="G1088" s="310"/>
      <c r="H1088" s="295" t="b">
        <f t="shared" si="170"/>
        <v>1</v>
      </c>
    </row>
    <row r="1089" s="295" customFormat="1" ht="20" customHeight="1" spans="1:8">
      <c r="A1089" s="311" t="s">
        <v>868</v>
      </c>
      <c r="B1089" s="306"/>
      <c r="C1089" s="306">
        <v>0</v>
      </c>
      <c r="D1089" s="306">
        <v>0</v>
      </c>
      <c r="E1089" s="307"/>
      <c r="F1089" s="308" t="s">
        <v>868</v>
      </c>
      <c r="G1089" s="310"/>
      <c r="H1089" s="295" t="b">
        <f t="shared" si="170"/>
        <v>1</v>
      </c>
    </row>
    <row r="1090" s="295" customFormat="1" ht="20" customHeight="1" spans="1:8">
      <c r="A1090" s="311" t="s">
        <v>927</v>
      </c>
      <c r="B1090" s="306"/>
      <c r="C1090" s="306">
        <v>0</v>
      </c>
      <c r="D1090" s="306">
        <v>0</v>
      </c>
      <c r="E1090" s="307"/>
      <c r="F1090" s="308" t="s">
        <v>927</v>
      </c>
      <c r="G1090" s="310"/>
      <c r="H1090" s="295" t="b">
        <f t="shared" si="170"/>
        <v>1</v>
      </c>
    </row>
    <row r="1091" s="295" customFormat="1" ht="20" customHeight="1" spans="1:8">
      <c r="A1091" s="311" t="s">
        <v>928</v>
      </c>
      <c r="B1091" s="306"/>
      <c r="C1091" s="306">
        <v>0</v>
      </c>
      <c r="D1091" s="306">
        <v>0</v>
      </c>
      <c r="E1091" s="307"/>
      <c r="F1091" s="308" t="s">
        <v>928</v>
      </c>
      <c r="G1091" s="310"/>
      <c r="H1091" s="295" t="b">
        <f t="shared" si="170"/>
        <v>1</v>
      </c>
    </row>
    <row r="1092" s="295" customFormat="1" ht="20" customHeight="1" spans="1:8">
      <c r="A1092" s="305" t="s">
        <v>929</v>
      </c>
      <c r="B1092" s="306">
        <f t="shared" ref="B1092:G1092" si="171">SUM(B1093:B1098)</f>
        <v>120</v>
      </c>
      <c r="C1092" s="306">
        <f t="shared" si="171"/>
        <v>8</v>
      </c>
      <c r="D1092" s="306">
        <f t="shared" si="171"/>
        <v>8</v>
      </c>
      <c r="E1092" s="307">
        <f>D1092/C1092*100</f>
        <v>100</v>
      </c>
      <c r="F1092" s="308" t="s">
        <v>929</v>
      </c>
      <c r="G1092" s="310">
        <f t="shared" si="171"/>
        <v>120</v>
      </c>
      <c r="H1092" s="295" t="b">
        <f t="shared" si="170"/>
        <v>1</v>
      </c>
    </row>
    <row r="1093" s="295" customFormat="1" ht="20" customHeight="1" spans="1:8">
      <c r="A1093" s="311" t="s">
        <v>44</v>
      </c>
      <c r="B1093" s="306">
        <v>40</v>
      </c>
      <c r="C1093" s="306">
        <v>8</v>
      </c>
      <c r="D1093" s="306">
        <v>8</v>
      </c>
      <c r="E1093" s="307">
        <f>D1093/C1093*100</f>
        <v>100</v>
      </c>
      <c r="F1093" s="308" t="s">
        <v>44</v>
      </c>
      <c r="G1093" s="310">
        <v>40</v>
      </c>
      <c r="H1093" s="295" t="b">
        <f t="shared" si="170"/>
        <v>1</v>
      </c>
    </row>
    <row r="1094" s="295" customFormat="1" ht="20" customHeight="1" spans="1:8">
      <c r="A1094" s="311" t="s">
        <v>45</v>
      </c>
      <c r="B1094" s="306">
        <v>50</v>
      </c>
      <c r="C1094" s="306">
        <v>0</v>
      </c>
      <c r="D1094" s="306">
        <v>0</v>
      </c>
      <c r="E1094" s="307"/>
      <c r="F1094" s="308" t="s">
        <v>45</v>
      </c>
      <c r="G1094" s="310">
        <v>50</v>
      </c>
      <c r="H1094" s="295" t="b">
        <f t="shared" si="170"/>
        <v>1</v>
      </c>
    </row>
    <row r="1095" s="295" customFormat="1" ht="20" customHeight="1" spans="1:8">
      <c r="A1095" s="311" t="s">
        <v>46</v>
      </c>
      <c r="B1095" s="306"/>
      <c r="C1095" s="306">
        <v>0</v>
      </c>
      <c r="D1095" s="306">
        <v>0</v>
      </c>
      <c r="E1095" s="307"/>
      <c r="F1095" s="308" t="s">
        <v>46</v>
      </c>
      <c r="G1095" s="310"/>
      <c r="H1095" s="295" t="b">
        <f t="shared" si="170"/>
        <v>1</v>
      </c>
    </row>
    <row r="1096" s="295" customFormat="1" ht="20" customHeight="1" spans="1:8">
      <c r="A1096" s="311" t="s">
        <v>930</v>
      </c>
      <c r="B1096" s="306"/>
      <c r="C1096" s="306">
        <v>0</v>
      </c>
      <c r="D1096" s="306">
        <v>0</v>
      </c>
      <c r="E1096" s="307"/>
      <c r="F1096" s="308" t="s">
        <v>930</v>
      </c>
      <c r="G1096" s="310"/>
      <c r="H1096" s="295" t="b">
        <f t="shared" si="170"/>
        <v>1</v>
      </c>
    </row>
    <row r="1097" s="295" customFormat="1" ht="20" customHeight="1" spans="1:8">
      <c r="A1097" s="311" t="s">
        <v>931</v>
      </c>
      <c r="B1097" s="306"/>
      <c r="C1097" s="306">
        <v>0</v>
      </c>
      <c r="D1097" s="306">
        <v>0</v>
      </c>
      <c r="E1097" s="307"/>
      <c r="F1097" s="308" t="s">
        <v>931</v>
      </c>
      <c r="G1097" s="310"/>
      <c r="H1097" s="295" t="b">
        <f t="shared" si="170"/>
        <v>1</v>
      </c>
    </row>
    <row r="1098" s="295" customFormat="1" ht="20" customHeight="1" spans="1:8">
      <c r="A1098" s="311" t="s">
        <v>932</v>
      </c>
      <c r="B1098" s="306">
        <v>30</v>
      </c>
      <c r="C1098" s="306">
        <v>0</v>
      </c>
      <c r="D1098" s="306">
        <v>0</v>
      </c>
      <c r="E1098" s="307"/>
      <c r="F1098" s="308" t="s">
        <v>932</v>
      </c>
      <c r="G1098" s="310">
        <v>30</v>
      </c>
      <c r="H1098" s="295" t="b">
        <f t="shared" si="170"/>
        <v>1</v>
      </c>
    </row>
    <row r="1099" s="295" customFormat="1" ht="20" customHeight="1" spans="1:8">
      <c r="A1099" s="305" t="s">
        <v>933</v>
      </c>
      <c r="B1099" s="306">
        <f t="shared" ref="B1099:G1099" si="172">SUM(B1100:B1105)</f>
        <v>0</v>
      </c>
      <c r="C1099" s="306">
        <f t="shared" si="172"/>
        <v>12</v>
      </c>
      <c r="D1099" s="306">
        <f t="shared" si="172"/>
        <v>12</v>
      </c>
      <c r="E1099" s="307">
        <f>D1099/C1099*100</f>
        <v>100</v>
      </c>
      <c r="F1099" s="308" t="s">
        <v>933</v>
      </c>
      <c r="G1099" s="310">
        <f t="shared" si="172"/>
        <v>0</v>
      </c>
      <c r="H1099" s="295" t="b">
        <f t="shared" si="170"/>
        <v>1</v>
      </c>
    </row>
    <row r="1100" s="295" customFormat="1" ht="20" customHeight="1" spans="1:8">
      <c r="A1100" s="311" t="s">
        <v>44</v>
      </c>
      <c r="B1100" s="306"/>
      <c r="C1100" s="306">
        <v>0</v>
      </c>
      <c r="D1100" s="306">
        <v>0</v>
      </c>
      <c r="E1100" s="307"/>
      <c r="F1100" s="308" t="s">
        <v>44</v>
      </c>
      <c r="G1100" s="310"/>
      <c r="H1100" s="295" t="b">
        <f t="shared" si="170"/>
        <v>1</v>
      </c>
    </row>
    <row r="1101" s="295" customFormat="1" ht="20" customHeight="1" spans="1:8">
      <c r="A1101" s="311" t="s">
        <v>45</v>
      </c>
      <c r="B1101" s="306"/>
      <c r="C1101" s="306">
        <v>0</v>
      </c>
      <c r="D1101" s="306">
        <v>0</v>
      </c>
      <c r="E1101" s="307"/>
      <c r="F1101" s="308" t="s">
        <v>45</v>
      </c>
      <c r="G1101" s="310"/>
      <c r="H1101" s="295" t="b">
        <f t="shared" si="170"/>
        <v>1</v>
      </c>
    </row>
    <row r="1102" s="295" customFormat="1" ht="20" customHeight="1" spans="1:8">
      <c r="A1102" s="311" t="s">
        <v>46</v>
      </c>
      <c r="B1102" s="306"/>
      <c r="C1102" s="306">
        <v>0</v>
      </c>
      <c r="D1102" s="306">
        <v>0</v>
      </c>
      <c r="E1102" s="307"/>
      <c r="F1102" s="308" t="s">
        <v>46</v>
      </c>
      <c r="G1102" s="310"/>
      <c r="H1102" s="295" t="b">
        <f t="shared" si="170"/>
        <v>1</v>
      </c>
    </row>
    <row r="1103" s="295" customFormat="1" ht="20" customHeight="1" spans="1:8">
      <c r="A1103" s="311" t="s">
        <v>934</v>
      </c>
      <c r="B1103" s="306"/>
      <c r="C1103" s="306">
        <v>0</v>
      </c>
      <c r="D1103" s="306">
        <v>0</v>
      </c>
      <c r="E1103" s="307"/>
      <c r="F1103" s="308" t="s">
        <v>934</v>
      </c>
      <c r="G1103" s="310"/>
      <c r="H1103" s="295" t="b">
        <f t="shared" si="170"/>
        <v>1</v>
      </c>
    </row>
    <row r="1104" s="295" customFormat="1" ht="20" customHeight="1" spans="1:8">
      <c r="A1104" s="311" t="s">
        <v>935</v>
      </c>
      <c r="B1104" s="306"/>
      <c r="C1104" s="306">
        <v>12</v>
      </c>
      <c r="D1104" s="306">
        <v>12</v>
      </c>
      <c r="E1104" s="307">
        <f>D1104/C1104*100</f>
        <v>100</v>
      </c>
      <c r="F1104" s="308" t="s">
        <v>935</v>
      </c>
      <c r="G1104" s="310"/>
      <c r="H1104" s="295" t="b">
        <f t="shared" si="170"/>
        <v>1</v>
      </c>
    </row>
    <row r="1105" s="295" customFormat="1" ht="20" customHeight="1" spans="1:8">
      <c r="A1105" s="311" t="s">
        <v>936</v>
      </c>
      <c r="B1105" s="306"/>
      <c r="C1105" s="306">
        <v>0</v>
      </c>
      <c r="D1105" s="306">
        <v>0</v>
      </c>
      <c r="E1105" s="307"/>
      <c r="F1105" s="308" t="s">
        <v>936</v>
      </c>
      <c r="G1105" s="310"/>
      <c r="H1105" s="295" t="b">
        <f t="shared" si="170"/>
        <v>1</v>
      </c>
    </row>
    <row r="1106" s="295" customFormat="1" ht="20" customHeight="1" spans="1:8">
      <c r="A1106" s="305" t="s">
        <v>937</v>
      </c>
      <c r="B1106" s="306">
        <f t="shared" ref="B1106:G1106" si="173">SUM(B1107:B1111)</f>
        <v>0</v>
      </c>
      <c r="C1106" s="306">
        <f t="shared" si="173"/>
        <v>0</v>
      </c>
      <c r="D1106" s="306">
        <f t="shared" si="173"/>
        <v>0</v>
      </c>
      <c r="E1106" s="307"/>
      <c r="F1106" s="308" t="s">
        <v>938</v>
      </c>
      <c r="G1106" s="310">
        <f t="shared" si="173"/>
        <v>0</v>
      </c>
      <c r="H1106" s="295" t="b">
        <f t="shared" si="170"/>
        <v>0</v>
      </c>
    </row>
    <row r="1107" s="295" customFormat="1" ht="20" customHeight="1" spans="1:8">
      <c r="A1107" s="311" t="s">
        <v>939</v>
      </c>
      <c r="B1107" s="306"/>
      <c r="C1107" s="306">
        <v>0</v>
      </c>
      <c r="D1107" s="306">
        <v>0</v>
      </c>
      <c r="E1107" s="307"/>
      <c r="F1107" s="308" t="s">
        <v>939</v>
      </c>
      <c r="G1107" s="310"/>
      <c r="H1107" s="295" t="b">
        <f t="shared" si="170"/>
        <v>1</v>
      </c>
    </row>
    <row r="1108" s="295" customFormat="1" ht="20" customHeight="1" spans="1:8">
      <c r="A1108" s="311" t="s">
        <v>940</v>
      </c>
      <c r="B1108" s="306"/>
      <c r="C1108" s="306">
        <v>0</v>
      </c>
      <c r="D1108" s="306">
        <v>0</v>
      </c>
      <c r="E1108" s="307"/>
      <c r="F1108" s="308" t="s">
        <v>940</v>
      </c>
      <c r="G1108" s="310"/>
      <c r="H1108" s="295" t="b">
        <f t="shared" si="170"/>
        <v>1</v>
      </c>
    </row>
    <row r="1109" s="295" customFormat="1" ht="20" customHeight="1" spans="1:8">
      <c r="A1109" s="311" t="s">
        <v>941</v>
      </c>
      <c r="B1109" s="306"/>
      <c r="C1109" s="306">
        <v>0</v>
      </c>
      <c r="D1109" s="306">
        <v>0</v>
      </c>
      <c r="E1109" s="307"/>
      <c r="F1109" s="308" t="s">
        <v>941</v>
      </c>
      <c r="G1109" s="310"/>
      <c r="H1109" s="295" t="b">
        <f t="shared" si="170"/>
        <v>1</v>
      </c>
    </row>
    <row r="1110" s="295" customFormat="1" ht="20" customHeight="1" spans="1:8">
      <c r="A1110" s="311" t="s">
        <v>942</v>
      </c>
      <c r="B1110" s="306"/>
      <c r="C1110" s="306">
        <v>0</v>
      </c>
      <c r="D1110" s="306">
        <v>0</v>
      </c>
      <c r="E1110" s="307"/>
      <c r="F1110" s="308" t="s">
        <v>942</v>
      </c>
      <c r="G1110" s="310"/>
      <c r="H1110" s="295" t="b">
        <f t="shared" si="170"/>
        <v>1</v>
      </c>
    </row>
    <row r="1111" s="295" customFormat="1" ht="20" customHeight="1" spans="1:8">
      <c r="A1111" s="311" t="s">
        <v>943</v>
      </c>
      <c r="B1111" s="306"/>
      <c r="C1111" s="306">
        <v>0</v>
      </c>
      <c r="D1111" s="306">
        <v>0</v>
      </c>
      <c r="E1111" s="307"/>
      <c r="F1111" s="308" t="s">
        <v>944</v>
      </c>
      <c r="G1111" s="310"/>
      <c r="H1111" s="295" t="b">
        <f t="shared" si="170"/>
        <v>0</v>
      </c>
    </row>
    <row r="1112" s="295" customFormat="1" ht="20" customHeight="1" spans="1:8">
      <c r="A1112" s="305" t="s">
        <v>945</v>
      </c>
      <c r="B1112" s="306">
        <f t="shared" ref="B1112:G1112" si="174">SUM(B1113,B1123,B1129)</f>
        <v>127</v>
      </c>
      <c r="C1112" s="306">
        <f t="shared" si="174"/>
        <v>1199</v>
      </c>
      <c r="D1112" s="306">
        <f t="shared" si="174"/>
        <v>1199</v>
      </c>
      <c r="E1112" s="307">
        <f>D1112/C1112*100</f>
        <v>100</v>
      </c>
      <c r="F1112" s="308" t="s">
        <v>946</v>
      </c>
      <c r="G1112" s="309">
        <f t="shared" si="174"/>
        <v>127</v>
      </c>
      <c r="H1112" s="295" t="b">
        <f t="shared" si="170"/>
        <v>0</v>
      </c>
    </row>
    <row r="1113" s="295" customFormat="1" ht="20" customHeight="1" spans="1:8">
      <c r="A1113" s="305" t="s">
        <v>947</v>
      </c>
      <c r="B1113" s="306">
        <f t="shared" ref="B1113:G1113" si="175">SUM(B1114:B1122)</f>
        <v>127</v>
      </c>
      <c r="C1113" s="306">
        <f t="shared" si="175"/>
        <v>1109</v>
      </c>
      <c r="D1113" s="306">
        <f t="shared" si="175"/>
        <v>1109</v>
      </c>
      <c r="E1113" s="307">
        <f>D1113/C1113*100</f>
        <v>100</v>
      </c>
      <c r="F1113" s="308" t="s">
        <v>947</v>
      </c>
      <c r="G1113" s="310">
        <f t="shared" si="175"/>
        <v>127</v>
      </c>
      <c r="H1113" s="295" t="b">
        <f t="shared" si="170"/>
        <v>1</v>
      </c>
    </row>
    <row r="1114" s="295" customFormat="1" ht="20" customHeight="1" spans="1:8">
      <c r="A1114" s="311" t="s">
        <v>44</v>
      </c>
      <c r="B1114" s="306">
        <v>120</v>
      </c>
      <c r="C1114" s="306">
        <v>120</v>
      </c>
      <c r="D1114" s="306">
        <v>120</v>
      </c>
      <c r="E1114" s="307">
        <f>D1114/C1114*100</f>
        <v>100</v>
      </c>
      <c r="F1114" s="308" t="s">
        <v>44</v>
      </c>
      <c r="G1114" s="310">
        <v>120</v>
      </c>
      <c r="H1114" s="295" t="b">
        <f t="shared" si="170"/>
        <v>1</v>
      </c>
    </row>
    <row r="1115" s="295" customFormat="1" ht="20" customHeight="1" spans="1:8">
      <c r="A1115" s="311" t="s">
        <v>45</v>
      </c>
      <c r="B1115" s="306"/>
      <c r="C1115" s="306">
        <v>0</v>
      </c>
      <c r="D1115" s="306">
        <v>0</v>
      </c>
      <c r="E1115" s="307"/>
      <c r="F1115" s="308" t="s">
        <v>45</v>
      </c>
      <c r="G1115" s="310"/>
      <c r="H1115" s="295" t="b">
        <f t="shared" si="170"/>
        <v>1</v>
      </c>
    </row>
    <row r="1116" s="295" customFormat="1" ht="20" customHeight="1" spans="1:8">
      <c r="A1116" s="311" t="s">
        <v>46</v>
      </c>
      <c r="B1116" s="306"/>
      <c r="C1116" s="306">
        <v>0</v>
      </c>
      <c r="D1116" s="306">
        <v>0</v>
      </c>
      <c r="E1116" s="307"/>
      <c r="F1116" s="308" t="s">
        <v>46</v>
      </c>
      <c r="G1116" s="310"/>
      <c r="H1116" s="295" t="b">
        <f t="shared" si="170"/>
        <v>1</v>
      </c>
    </row>
    <row r="1117" s="295" customFormat="1" ht="20" customHeight="1" spans="1:8">
      <c r="A1117" s="311" t="s">
        <v>948</v>
      </c>
      <c r="B1117" s="306"/>
      <c r="C1117" s="306">
        <v>0</v>
      </c>
      <c r="D1117" s="306">
        <v>0</v>
      </c>
      <c r="E1117" s="307"/>
      <c r="F1117" s="308" t="s">
        <v>948</v>
      </c>
      <c r="G1117" s="310"/>
      <c r="H1117" s="295" t="b">
        <f t="shared" si="170"/>
        <v>1</v>
      </c>
    </row>
    <row r="1118" s="295" customFormat="1" ht="20" customHeight="1" spans="1:8">
      <c r="A1118" s="311" t="s">
        <v>949</v>
      </c>
      <c r="B1118" s="306"/>
      <c r="C1118" s="306">
        <v>0</v>
      </c>
      <c r="D1118" s="306">
        <v>0</v>
      </c>
      <c r="E1118" s="307"/>
      <c r="F1118" s="308" t="s">
        <v>949</v>
      </c>
      <c r="G1118" s="310"/>
      <c r="H1118" s="295" t="b">
        <f t="shared" si="170"/>
        <v>1</v>
      </c>
    </row>
    <row r="1119" s="295" customFormat="1" ht="20" customHeight="1" spans="1:8">
      <c r="A1119" s="311" t="s">
        <v>950</v>
      </c>
      <c r="B1119" s="306"/>
      <c r="C1119" s="306">
        <v>0</v>
      </c>
      <c r="D1119" s="306">
        <v>0</v>
      </c>
      <c r="E1119" s="307"/>
      <c r="F1119" s="308" t="s">
        <v>950</v>
      </c>
      <c r="G1119" s="310"/>
      <c r="H1119" s="295" t="b">
        <f t="shared" si="170"/>
        <v>1</v>
      </c>
    </row>
    <row r="1120" s="295" customFormat="1" ht="20" customHeight="1" spans="1:8">
      <c r="A1120" s="311" t="s">
        <v>951</v>
      </c>
      <c r="B1120" s="306"/>
      <c r="C1120" s="306">
        <v>0</v>
      </c>
      <c r="D1120" s="306">
        <v>0</v>
      </c>
      <c r="E1120" s="307"/>
      <c r="F1120" s="308" t="s">
        <v>951</v>
      </c>
      <c r="G1120" s="310"/>
      <c r="H1120" s="295" t="b">
        <f t="shared" si="170"/>
        <v>1</v>
      </c>
    </row>
    <row r="1121" s="295" customFormat="1" ht="20" customHeight="1" spans="1:8">
      <c r="A1121" s="311" t="s">
        <v>53</v>
      </c>
      <c r="B1121" s="306">
        <v>7</v>
      </c>
      <c r="C1121" s="306">
        <v>7</v>
      </c>
      <c r="D1121" s="306">
        <v>7</v>
      </c>
      <c r="E1121" s="307">
        <f>D1121/C1121*100</f>
        <v>100</v>
      </c>
      <c r="F1121" s="308" t="s">
        <v>53</v>
      </c>
      <c r="G1121" s="310">
        <v>7</v>
      </c>
      <c r="H1121" s="295" t="b">
        <f t="shared" si="170"/>
        <v>1</v>
      </c>
    </row>
    <row r="1122" s="295" customFormat="1" ht="20" customHeight="1" spans="1:8">
      <c r="A1122" s="311" t="s">
        <v>952</v>
      </c>
      <c r="B1122" s="306"/>
      <c r="C1122" s="306">
        <v>982</v>
      </c>
      <c r="D1122" s="306">
        <v>982</v>
      </c>
      <c r="E1122" s="307">
        <f>D1122/C1122*100</f>
        <v>100</v>
      </c>
      <c r="F1122" s="308" t="s">
        <v>952</v>
      </c>
      <c r="G1122" s="310"/>
      <c r="H1122" s="295" t="b">
        <f t="shared" si="170"/>
        <v>1</v>
      </c>
    </row>
    <row r="1123" s="295" customFormat="1" ht="20" customHeight="1" spans="1:8">
      <c r="A1123" s="305" t="s">
        <v>953</v>
      </c>
      <c r="B1123" s="306">
        <f t="shared" ref="B1123:G1123" si="176">SUM(B1124:B1128)</f>
        <v>0</v>
      </c>
      <c r="C1123" s="306">
        <f t="shared" si="176"/>
        <v>90</v>
      </c>
      <c r="D1123" s="306">
        <f t="shared" si="176"/>
        <v>90</v>
      </c>
      <c r="E1123" s="307">
        <f>D1123/C1123*100</f>
        <v>100</v>
      </c>
      <c r="F1123" s="308" t="s">
        <v>953</v>
      </c>
      <c r="G1123" s="310">
        <f t="shared" si="176"/>
        <v>0</v>
      </c>
      <c r="H1123" s="295" t="b">
        <f t="shared" si="170"/>
        <v>1</v>
      </c>
    </row>
    <row r="1124" s="295" customFormat="1" ht="20" customHeight="1" spans="1:8">
      <c r="A1124" s="311" t="s">
        <v>44</v>
      </c>
      <c r="B1124" s="306"/>
      <c r="C1124" s="306">
        <v>0</v>
      </c>
      <c r="D1124" s="306">
        <v>0</v>
      </c>
      <c r="E1124" s="307"/>
      <c r="F1124" s="308" t="s">
        <v>44</v>
      </c>
      <c r="G1124" s="310"/>
      <c r="H1124" s="295" t="b">
        <f t="shared" si="170"/>
        <v>1</v>
      </c>
    </row>
    <row r="1125" s="295" customFormat="1" ht="20" customHeight="1" spans="1:8">
      <c r="A1125" s="311" t="s">
        <v>45</v>
      </c>
      <c r="B1125" s="306"/>
      <c r="C1125" s="306">
        <v>0</v>
      </c>
      <c r="D1125" s="306">
        <v>0</v>
      </c>
      <c r="E1125" s="307"/>
      <c r="F1125" s="308" t="s">
        <v>45</v>
      </c>
      <c r="G1125" s="310"/>
      <c r="H1125" s="295" t="b">
        <f t="shared" si="170"/>
        <v>1</v>
      </c>
    </row>
    <row r="1126" s="295" customFormat="1" ht="20" customHeight="1" spans="1:8">
      <c r="A1126" s="311" t="s">
        <v>46</v>
      </c>
      <c r="B1126" s="306"/>
      <c r="C1126" s="306">
        <v>0</v>
      </c>
      <c r="D1126" s="306">
        <v>0</v>
      </c>
      <c r="E1126" s="307"/>
      <c r="F1126" s="308" t="s">
        <v>46</v>
      </c>
      <c r="G1126" s="310"/>
      <c r="H1126" s="295" t="b">
        <f t="shared" si="170"/>
        <v>1</v>
      </c>
    </row>
    <row r="1127" s="295" customFormat="1" ht="20" customHeight="1" spans="1:8">
      <c r="A1127" s="311" t="s">
        <v>954</v>
      </c>
      <c r="B1127" s="306"/>
      <c r="C1127" s="306">
        <v>0</v>
      </c>
      <c r="D1127" s="306">
        <v>0</v>
      </c>
      <c r="E1127" s="307"/>
      <c r="F1127" s="308" t="s">
        <v>954</v>
      </c>
      <c r="G1127" s="310"/>
      <c r="H1127" s="295" t="b">
        <f t="shared" si="170"/>
        <v>1</v>
      </c>
    </row>
    <row r="1128" s="295" customFormat="1" ht="20" customHeight="1" spans="1:8">
      <c r="A1128" s="311" t="s">
        <v>955</v>
      </c>
      <c r="B1128" s="306"/>
      <c r="C1128" s="306">
        <v>90</v>
      </c>
      <c r="D1128" s="306">
        <v>90</v>
      </c>
      <c r="E1128" s="307">
        <f>D1128/C1128*100</f>
        <v>100</v>
      </c>
      <c r="F1128" s="308" t="s">
        <v>955</v>
      </c>
      <c r="G1128" s="310"/>
      <c r="H1128" s="295" t="b">
        <f t="shared" si="170"/>
        <v>1</v>
      </c>
    </row>
    <row r="1129" s="295" customFormat="1" ht="20" customHeight="1" spans="1:8">
      <c r="A1129" s="305" t="s">
        <v>956</v>
      </c>
      <c r="B1129" s="306">
        <f t="shared" ref="B1129:G1129" si="177">SUM(B1130:B1131)</f>
        <v>0</v>
      </c>
      <c r="C1129" s="306">
        <f t="shared" si="177"/>
        <v>0</v>
      </c>
      <c r="D1129" s="306">
        <f t="shared" si="177"/>
        <v>0</v>
      </c>
      <c r="E1129" s="307"/>
      <c r="F1129" s="308" t="s">
        <v>957</v>
      </c>
      <c r="G1129" s="310">
        <f t="shared" si="177"/>
        <v>0</v>
      </c>
      <c r="H1129" s="295" t="b">
        <f t="shared" si="170"/>
        <v>0</v>
      </c>
    </row>
    <row r="1130" s="295" customFormat="1" ht="20" customHeight="1" spans="1:8">
      <c r="A1130" s="311" t="s">
        <v>958</v>
      </c>
      <c r="B1130" s="306"/>
      <c r="C1130" s="306">
        <v>0</v>
      </c>
      <c r="D1130" s="306">
        <v>0</v>
      </c>
      <c r="E1130" s="307"/>
      <c r="F1130" s="308" t="s">
        <v>958</v>
      </c>
      <c r="G1130" s="310"/>
      <c r="H1130" s="295" t="b">
        <f t="shared" si="170"/>
        <v>1</v>
      </c>
    </row>
    <row r="1131" s="295" customFormat="1" ht="20" customHeight="1" spans="1:8">
      <c r="A1131" s="311" t="s">
        <v>959</v>
      </c>
      <c r="B1131" s="306"/>
      <c r="C1131" s="306">
        <v>0</v>
      </c>
      <c r="D1131" s="306">
        <v>0</v>
      </c>
      <c r="E1131" s="307"/>
      <c r="F1131" s="308" t="s">
        <v>960</v>
      </c>
      <c r="G1131" s="310"/>
      <c r="H1131" s="295" t="b">
        <f t="shared" si="170"/>
        <v>0</v>
      </c>
    </row>
    <row r="1132" s="295" customFormat="1" ht="20" customHeight="1" spans="1:8">
      <c r="A1132" s="305" t="s">
        <v>961</v>
      </c>
      <c r="B1132" s="306">
        <f t="shared" ref="B1132:G1132" si="178">SUM(B1133,B1140,B1150,B1156,B1159)</f>
        <v>0</v>
      </c>
      <c r="C1132" s="306">
        <f t="shared" si="178"/>
        <v>336</v>
      </c>
      <c r="D1132" s="306">
        <f t="shared" si="178"/>
        <v>336</v>
      </c>
      <c r="E1132" s="307">
        <f>D1132/C1132*100</f>
        <v>100</v>
      </c>
      <c r="F1132" s="308" t="s">
        <v>962</v>
      </c>
      <c r="G1132" s="309">
        <f t="shared" si="178"/>
        <v>0</v>
      </c>
      <c r="H1132" s="295" t="b">
        <f t="shared" si="170"/>
        <v>0</v>
      </c>
    </row>
    <row r="1133" s="295" customFormat="1" ht="20" customHeight="1" spans="1:8">
      <c r="A1133" s="305" t="s">
        <v>963</v>
      </c>
      <c r="B1133" s="306">
        <f t="shared" ref="B1133:G1133" si="179">SUM(B1134:B1139)</f>
        <v>0</v>
      </c>
      <c r="C1133" s="306">
        <f t="shared" si="179"/>
        <v>0</v>
      </c>
      <c r="D1133" s="306">
        <f t="shared" si="179"/>
        <v>0</v>
      </c>
      <c r="E1133" s="307"/>
      <c r="F1133" s="308" t="s">
        <v>963</v>
      </c>
      <c r="G1133" s="310">
        <f t="shared" si="179"/>
        <v>0</v>
      </c>
      <c r="H1133" s="295" t="b">
        <f t="shared" si="170"/>
        <v>1</v>
      </c>
    </row>
    <row r="1134" s="295" customFormat="1" ht="20" customHeight="1" spans="1:8">
      <c r="A1134" s="311" t="s">
        <v>44</v>
      </c>
      <c r="B1134" s="306"/>
      <c r="C1134" s="306">
        <v>0</v>
      </c>
      <c r="D1134" s="306">
        <v>0</v>
      </c>
      <c r="E1134" s="307"/>
      <c r="F1134" s="308" t="s">
        <v>44</v>
      </c>
      <c r="G1134" s="310"/>
      <c r="H1134" s="295" t="b">
        <f t="shared" si="170"/>
        <v>1</v>
      </c>
    </row>
    <row r="1135" s="295" customFormat="1" ht="20" customHeight="1" spans="1:8">
      <c r="A1135" s="311" t="s">
        <v>45</v>
      </c>
      <c r="B1135" s="306"/>
      <c r="C1135" s="306">
        <v>0</v>
      </c>
      <c r="D1135" s="306">
        <v>0</v>
      </c>
      <c r="E1135" s="307"/>
      <c r="F1135" s="308" t="s">
        <v>45</v>
      </c>
      <c r="G1135" s="310"/>
      <c r="H1135" s="295" t="b">
        <f t="shared" si="170"/>
        <v>1</v>
      </c>
    </row>
    <row r="1136" s="295" customFormat="1" ht="20" customHeight="1" spans="1:8">
      <c r="A1136" s="311" t="s">
        <v>46</v>
      </c>
      <c r="B1136" s="306"/>
      <c r="C1136" s="306">
        <v>0</v>
      </c>
      <c r="D1136" s="306">
        <v>0</v>
      </c>
      <c r="E1136" s="307"/>
      <c r="F1136" s="308" t="s">
        <v>46</v>
      </c>
      <c r="G1136" s="310"/>
      <c r="H1136" s="295" t="b">
        <f t="shared" si="170"/>
        <v>1</v>
      </c>
    </row>
    <row r="1137" s="295" customFormat="1" ht="20" customHeight="1" spans="1:8">
      <c r="A1137" s="311" t="s">
        <v>964</v>
      </c>
      <c r="B1137" s="306"/>
      <c r="C1137" s="306">
        <v>0</v>
      </c>
      <c r="D1137" s="306">
        <v>0</v>
      </c>
      <c r="E1137" s="307"/>
      <c r="F1137" s="308" t="s">
        <v>964</v>
      </c>
      <c r="G1137" s="310"/>
      <c r="H1137" s="295" t="b">
        <f t="shared" si="170"/>
        <v>1</v>
      </c>
    </row>
    <row r="1138" s="295" customFormat="1" ht="20" customHeight="1" spans="1:8">
      <c r="A1138" s="311" t="s">
        <v>53</v>
      </c>
      <c r="B1138" s="306"/>
      <c r="C1138" s="306">
        <v>0</v>
      </c>
      <c r="D1138" s="306">
        <v>0</v>
      </c>
      <c r="E1138" s="307"/>
      <c r="F1138" s="308" t="s">
        <v>53</v>
      </c>
      <c r="G1138" s="310"/>
      <c r="H1138" s="295" t="b">
        <f t="shared" si="170"/>
        <v>1</v>
      </c>
    </row>
    <row r="1139" s="295" customFormat="1" ht="20" customHeight="1" spans="1:8">
      <c r="A1139" s="311" t="s">
        <v>965</v>
      </c>
      <c r="B1139" s="306"/>
      <c r="C1139" s="306">
        <v>0</v>
      </c>
      <c r="D1139" s="306">
        <v>0</v>
      </c>
      <c r="E1139" s="307"/>
      <c r="F1139" s="308" t="s">
        <v>965</v>
      </c>
      <c r="G1139" s="310"/>
      <c r="H1139" s="295" t="b">
        <f t="shared" si="170"/>
        <v>1</v>
      </c>
    </row>
    <row r="1140" s="295" customFormat="1" ht="20" customHeight="1" spans="1:8">
      <c r="A1140" s="305" t="s">
        <v>966</v>
      </c>
      <c r="B1140" s="306">
        <f t="shared" ref="B1140:G1140" si="180">SUM(B1141:B1149)</f>
        <v>0</v>
      </c>
      <c r="C1140" s="306">
        <f t="shared" si="180"/>
        <v>0</v>
      </c>
      <c r="D1140" s="306">
        <f t="shared" si="180"/>
        <v>0</v>
      </c>
      <c r="E1140" s="307"/>
      <c r="F1140" s="308" t="s">
        <v>966</v>
      </c>
      <c r="G1140" s="310">
        <f t="shared" si="180"/>
        <v>0</v>
      </c>
      <c r="H1140" s="295" t="b">
        <f t="shared" si="170"/>
        <v>1</v>
      </c>
    </row>
    <row r="1141" s="295" customFormat="1" ht="20" customHeight="1" spans="1:8">
      <c r="A1141" s="311" t="s">
        <v>967</v>
      </c>
      <c r="B1141" s="306"/>
      <c r="C1141" s="306">
        <v>0</v>
      </c>
      <c r="D1141" s="306">
        <v>0</v>
      </c>
      <c r="E1141" s="307"/>
      <c r="F1141" s="308" t="s">
        <v>967</v>
      </c>
      <c r="G1141" s="310"/>
      <c r="H1141" s="295" t="b">
        <f t="shared" si="170"/>
        <v>1</v>
      </c>
    </row>
    <row r="1142" s="295" customFormat="1" ht="20" customHeight="1" spans="1:8">
      <c r="A1142" s="311" t="s">
        <v>968</v>
      </c>
      <c r="B1142" s="306"/>
      <c r="C1142" s="306">
        <v>0</v>
      </c>
      <c r="D1142" s="306">
        <v>0</v>
      </c>
      <c r="E1142" s="307"/>
      <c r="F1142" s="308" t="s">
        <v>968</v>
      </c>
      <c r="G1142" s="310"/>
      <c r="H1142" s="295" t="b">
        <f t="shared" si="170"/>
        <v>1</v>
      </c>
    </row>
    <row r="1143" s="295" customFormat="1" ht="20" customHeight="1" spans="1:8">
      <c r="A1143" s="311" t="s">
        <v>969</v>
      </c>
      <c r="B1143" s="306"/>
      <c r="C1143" s="306">
        <v>0</v>
      </c>
      <c r="D1143" s="306">
        <v>0</v>
      </c>
      <c r="E1143" s="307"/>
      <c r="F1143" s="308" t="s">
        <v>969</v>
      </c>
      <c r="G1143" s="310"/>
      <c r="H1143" s="295" t="b">
        <f t="shared" si="170"/>
        <v>1</v>
      </c>
    </row>
    <row r="1144" s="295" customFormat="1" ht="20" customHeight="1" spans="1:8">
      <c r="A1144" s="311" t="s">
        <v>970</v>
      </c>
      <c r="B1144" s="306"/>
      <c r="C1144" s="306">
        <v>0</v>
      </c>
      <c r="D1144" s="306">
        <v>0</v>
      </c>
      <c r="E1144" s="307"/>
      <c r="F1144" s="308" t="s">
        <v>970</v>
      </c>
      <c r="G1144" s="310"/>
      <c r="H1144" s="295" t="b">
        <f t="shared" si="170"/>
        <v>1</v>
      </c>
    </row>
    <row r="1145" s="295" customFormat="1" ht="20" customHeight="1" spans="1:8">
      <c r="A1145" s="311" t="s">
        <v>971</v>
      </c>
      <c r="B1145" s="306"/>
      <c r="C1145" s="306">
        <v>0</v>
      </c>
      <c r="D1145" s="306">
        <v>0</v>
      </c>
      <c r="E1145" s="307"/>
      <c r="F1145" s="308" t="s">
        <v>971</v>
      </c>
      <c r="G1145" s="310"/>
      <c r="H1145" s="295" t="b">
        <f t="shared" si="170"/>
        <v>1</v>
      </c>
    </row>
    <row r="1146" s="295" customFormat="1" ht="20" customHeight="1" spans="1:8">
      <c r="A1146" s="311" t="s">
        <v>972</v>
      </c>
      <c r="B1146" s="306"/>
      <c r="C1146" s="306">
        <v>0</v>
      </c>
      <c r="D1146" s="306">
        <v>0</v>
      </c>
      <c r="E1146" s="307"/>
      <c r="F1146" s="308" t="s">
        <v>972</v>
      </c>
      <c r="G1146" s="310"/>
      <c r="H1146" s="295" t="b">
        <f t="shared" si="170"/>
        <v>1</v>
      </c>
    </row>
    <row r="1147" s="295" customFormat="1" ht="20" customHeight="1" spans="1:8">
      <c r="A1147" s="311" t="s">
        <v>973</v>
      </c>
      <c r="B1147" s="306"/>
      <c r="C1147" s="306">
        <v>0</v>
      </c>
      <c r="D1147" s="306">
        <v>0</v>
      </c>
      <c r="E1147" s="307"/>
      <c r="F1147" s="308" t="s">
        <v>973</v>
      </c>
      <c r="G1147" s="310"/>
      <c r="H1147" s="295" t="b">
        <f t="shared" si="170"/>
        <v>1</v>
      </c>
    </row>
    <row r="1148" s="295" customFormat="1" ht="20" customHeight="1" spans="1:8">
      <c r="A1148" s="311" t="s">
        <v>974</v>
      </c>
      <c r="B1148" s="306"/>
      <c r="C1148" s="306">
        <v>0</v>
      </c>
      <c r="D1148" s="306">
        <v>0</v>
      </c>
      <c r="E1148" s="307"/>
      <c r="F1148" s="308" t="s">
        <v>974</v>
      </c>
      <c r="G1148" s="310"/>
      <c r="H1148" s="295" t="b">
        <f t="shared" si="170"/>
        <v>1</v>
      </c>
    </row>
    <row r="1149" s="295" customFormat="1" ht="20" customHeight="1" spans="1:8">
      <c r="A1149" s="311" t="s">
        <v>975</v>
      </c>
      <c r="B1149" s="306"/>
      <c r="C1149" s="306">
        <v>0</v>
      </c>
      <c r="D1149" s="306">
        <v>0</v>
      </c>
      <c r="E1149" s="307"/>
      <c r="F1149" s="308" t="s">
        <v>975</v>
      </c>
      <c r="G1149" s="310"/>
      <c r="H1149" s="295" t="b">
        <f t="shared" ref="H1149:H1160" si="181">EXACT(A1149,F1149)</f>
        <v>1</v>
      </c>
    </row>
    <row r="1150" s="295" customFormat="1" ht="20" customHeight="1" spans="1:8">
      <c r="A1150" s="305" t="s">
        <v>976</v>
      </c>
      <c r="B1150" s="306">
        <f t="shared" ref="B1150:G1150" si="182">SUM(B1151:B1155)</f>
        <v>0</v>
      </c>
      <c r="C1150" s="306">
        <f t="shared" si="182"/>
        <v>287</v>
      </c>
      <c r="D1150" s="306">
        <f t="shared" si="182"/>
        <v>287</v>
      </c>
      <c r="E1150" s="307">
        <f>D1150/C1150*100</f>
        <v>100</v>
      </c>
      <c r="F1150" s="308" t="s">
        <v>976</v>
      </c>
      <c r="G1150" s="310">
        <f t="shared" si="182"/>
        <v>0</v>
      </c>
      <c r="H1150" s="295" t="b">
        <f t="shared" si="181"/>
        <v>1</v>
      </c>
    </row>
    <row r="1151" s="295" customFormat="1" ht="20" customHeight="1" spans="1:8">
      <c r="A1151" s="311" t="s">
        <v>977</v>
      </c>
      <c r="B1151" s="306"/>
      <c r="C1151" s="306">
        <v>0</v>
      </c>
      <c r="D1151" s="306">
        <v>0</v>
      </c>
      <c r="E1151" s="307"/>
      <c r="F1151" s="308" t="s">
        <v>977</v>
      </c>
      <c r="G1151" s="310"/>
      <c r="H1151" s="295" t="b">
        <f t="shared" si="181"/>
        <v>1</v>
      </c>
    </row>
    <row r="1152" s="295" customFormat="1" ht="20" customHeight="1" spans="1:8">
      <c r="A1152" s="311" t="s">
        <v>978</v>
      </c>
      <c r="B1152" s="306"/>
      <c r="C1152" s="306">
        <v>0</v>
      </c>
      <c r="D1152" s="306">
        <v>0</v>
      </c>
      <c r="E1152" s="307"/>
      <c r="F1152" s="308" t="s">
        <v>978</v>
      </c>
      <c r="G1152" s="310"/>
      <c r="H1152" s="295" t="b">
        <f t="shared" si="181"/>
        <v>1</v>
      </c>
    </row>
    <row r="1153" s="295" customFormat="1" ht="20" customHeight="1" spans="1:8">
      <c r="A1153" s="311" t="s">
        <v>979</v>
      </c>
      <c r="B1153" s="306"/>
      <c r="C1153" s="306">
        <v>0</v>
      </c>
      <c r="D1153" s="306">
        <v>0</v>
      </c>
      <c r="E1153" s="307"/>
      <c r="F1153" s="308" t="s">
        <v>979</v>
      </c>
      <c r="G1153" s="310"/>
      <c r="H1153" s="295" t="b">
        <f t="shared" si="181"/>
        <v>1</v>
      </c>
    </row>
    <row r="1154" s="295" customFormat="1" ht="20" customHeight="1" spans="1:8">
      <c r="A1154" s="311" t="s">
        <v>980</v>
      </c>
      <c r="B1154" s="306"/>
      <c r="C1154" s="306">
        <v>0</v>
      </c>
      <c r="D1154" s="306">
        <v>0</v>
      </c>
      <c r="E1154" s="307"/>
      <c r="F1154" s="308" t="s">
        <v>980</v>
      </c>
      <c r="G1154" s="310"/>
      <c r="H1154" s="295" t="b">
        <f t="shared" si="181"/>
        <v>1</v>
      </c>
    </row>
    <row r="1155" s="295" customFormat="1" ht="20" customHeight="1" spans="1:8">
      <c r="A1155" s="311" t="s">
        <v>981</v>
      </c>
      <c r="B1155" s="306"/>
      <c r="C1155" s="306">
        <v>287</v>
      </c>
      <c r="D1155" s="306">
        <v>287</v>
      </c>
      <c r="E1155" s="307">
        <f>D1155/C1155*100</f>
        <v>100</v>
      </c>
      <c r="F1155" s="308" t="s">
        <v>981</v>
      </c>
      <c r="G1155" s="310"/>
      <c r="H1155" s="295" t="b">
        <f t="shared" si="181"/>
        <v>1</v>
      </c>
    </row>
    <row r="1156" s="295" customFormat="1" ht="20" customHeight="1" spans="1:8">
      <c r="A1156" s="305" t="s">
        <v>982</v>
      </c>
      <c r="B1156" s="306">
        <f t="shared" ref="B1156:G1156" si="183">SUM(B1157:B1158)</f>
        <v>0</v>
      </c>
      <c r="C1156" s="306">
        <f t="shared" si="183"/>
        <v>0</v>
      </c>
      <c r="D1156" s="306">
        <f t="shared" si="183"/>
        <v>0</v>
      </c>
      <c r="E1156" s="307"/>
      <c r="F1156" s="308" t="s">
        <v>982</v>
      </c>
      <c r="G1156" s="310">
        <f t="shared" si="183"/>
        <v>0</v>
      </c>
      <c r="H1156" s="295" t="b">
        <f t="shared" si="181"/>
        <v>1</v>
      </c>
    </row>
    <row r="1157" s="295" customFormat="1" ht="20" customHeight="1" spans="1:8">
      <c r="A1157" s="311" t="s">
        <v>983</v>
      </c>
      <c r="B1157" s="306"/>
      <c r="C1157" s="306">
        <v>0</v>
      </c>
      <c r="D1157" s="306">
        <v>0</v>
      </c>
      <c r="E1157" s="307"/>
      <c r="F1157" s="308" t="s">
        <v>983</v>
      </c>
      <c r="G1157" s="310"/>
      <c r="H1157" s="295" t="b">
        <f t="shared" si="181"/>
        <v>1</v>
      </c>
    </row>
    <row r="1158" s="295" customFormat="1" ht="20" customHeight="1" spans="1:8">
      <c r="A1158" s="311" t="s">
        <v>984</v>
      </c>
      <c r="B1158" s="306"/>
      <c r="C1158" s="306">
        <v>0</v>
      </c>
      <c r="D1158" s="306">
        <v>0</v>
      </c>
      <c r="E1158" s="307"/>
      <c r="F1158" s="308" t="s">
        <v>984</v>
      </c>
      <c r="G1158" s="310"/>
      <c r="H1158" s="295" t="b">
        <f t="shared" si="181"/>
        <v>1</v>
      </c>
    </row>
    <row r="1159" s="295" customFormat="1" ht="20" customHeight="1" spans="1:8">
      <c r="A1159" s="305" t="s">
        <v>985</v>
      </c>
      <c r="B1159" s="306">
        <f>B1160</f>
        <v>0</v>
      </c>
      <c r="C1159" s="306">
        <f>C1160</f>
        <v>49</v>
      </c>
      <c r="D1159" s="306">
        <f>D1160</f>
        <v>49</v>
      </c>
      <c r="E1159" s="307">
        <f>D1159/C1159*100</f>
        <v>100</v>
      </c>
      <c r="F1159" s="308" t="s">
        <v>986</v>
      </c>
      <c r="G1159" s="310">
        <f>SUM(G1160)</f>
        <v>0</v>
      </c>
      <c r="H1159" s="295" t="b">
        <f t="shared" si="181"/>
        <v>0</v>
      </c>
    </row>
    <row r="1160" s="295" customFormat="1" ht="20" customHeight="1" spans="1:8">
      <c r="A1160" s="311" t="s">
        <v>987</v>
      </c>
      <c r="B1160" s="306"/>
      <c r="C1160" s="306">
        <v>49</v>
      </c>
      <c r="D1160" s="306">
        <v>49</v>
      </c>
      <c r="E1160" s="307">
        <f>D1160/C1160*100</f>
        <v>100</v>
      </c>
      <c r="F1160" s="308" t="s">
        <v>988</v>
      </c>
      <c r="G1160" s="310"/>
      <c r="H1160" s="295" t="b">
        <f t="shared" si="181"/>
        <v>0</v>
      </c>
    </row>
    <row r="1161" s="295" customFormat="1" ht="20" customHeight="1" spans="1:5">
      <c r="A1161" s="305" t="s">
        <v>989</v>
      </c>
      <c r="B1161" s="306">
        <f>SUM(B1162:B1170)</f>
        <v>0</v>
      </c>
      <c r="C1161" s="306">
        <f>SUM(C1162:C1170)</f>
        <v>0</v>
      </c>
      <c r="D1161" s="306">
        <f>SUM(D1162:D1170)</f>
        <v>0</v>
      </c>
      <c r="E1161" s="307"/>
    </row>
    <row r="1162" s="295" customFormat="1" ht="20" customHeight="1" spans="1:5">
      <c r="A1162" s="305" t="s">
        <v>990</v>
      </c>
      <c r="B1162" s="306"/>
      <c r="C1162" s="306">
        <v>0</v>
      </c>
      <c r="D1162" s="306">
        <v>0</v>
      </c>
      <c r="E1162" s="307"/>
    </row>
    <row r="1163" s="295" customFormat="1" ht="20" customHeight="1" spans="1:5">
      <c r="A1163" s="305" t="s">
        <v>991</v>
      </c>
      <c r="B1163" s="306"/>
      <c r="C1163" s="306">
        <v>0</v>
      </c>
      <c r="D1163" s="306">
        <v>0</v>
      </c>
      <c r="E1163" s="307"/>
    </row>
    <row r="1164" s="295" customFormat="1" ht="20" customHeight="1" spans="1:5">
      <c r="A1164" s="305" t="s">
        <v>992</v>
      </c>
      <c r="B1164" s="306"/>
      <c r="C1164" s="306">
        <v>0</v>
      </c>
      <c r="D1164" s="306">
        <v>0</v>
      </c>
      <c r="E1164" s="307"/>
    </row>
    <row r="1165" s="295" customFormat="1" ht="20" customHeight="1" spans="1:5">
      <c r="A1165" s="305" t="s">
        <v>993</v>
      </c>
      <c r="B1165" s="306"/>
      <c r="C1165" s="306">
        <v>0</v>
      </c>
      <c r="D1165" s="306">
        <v>0</v>
      </c>
      <c r="E1165" s="307"/>
    </row>
    <row r="1166" s="295" customFormat="1" ht="20" customHeight="1" spans="1:5">
      <c r="A1166" s="305" t="s">
        <v>994</v>
      </c>
      <c r="B1166" s="306"/>
      <c r="C1166" s="306">
        <v>0</v>
      </c>
      <c r="D1166" s="306">
        <v>0</v>
      </c>
      <c r="E1166" s="307"/>
    </row>
    <row r="1167" s="295" customFormat="1" ht="20" customHeight="1" spans="1:5">
      <c r="A1167" s="305" t="s">
        <v>733</v>
      </c>
      <c r="B1167" s="306"/>
      <c r="C1167" s="306">
        <v>0</v>
      </c>
      <c r="D1167" s="306">
        <v>0</v>
      </c>
      <c r="E1167" s="307"/>
    </row>
    <row r="1168" s="295" customFormat="1" ht="20" customHeight="1" spans="1:5">
      <c r="A1168" s="305" t="s">
        <v>995</v>
      </c>
      <c r="B1168" s="306"/>
      <c r="C1168" s="306">
        <v>0</v>
      </c>
      <c r="D1168" s="306">
        <v>0</v>
      </c>
      <c r="E1168" s="307"/>
    </row>
    <row r="1169" s="295" customFormat="1" ht="20" customHeight="1" spans="1:5">
      <c r="A1169" s="305" t="s">
        <v>996</v>
      </c>
      <c r="B1169" s="306"/>
      <c r="C1169" s="306">
        <v>0</v>
      </c>
      <c r="D1169" s="306">
        <v>0</v>
      </c>
      <c r="E1169" s="307"/>
    </row>
    <row r="1170" s="295" customFormat="1" ht="20" customHeight="1" spans="1:5">
      <c r="A1170" s="305" t="s">
        <v>997</v>
      </c>
      <c r="B1170" s="306"/>
      <c r="C1170" s="306">
        <v>0</v>
      </c>
      <c r="D1170" s="306">
        <v>0</v>
      </c>
      <c r="E1170" s="307"/>
    </row>
    <row r="1171" s="295" customFormat="1" ht="20" customHeight="1" spans="1:8">
      <c r="A1171" s="305" t="s">
        <v>998</v>
      </c>
      <c r="B1171" s="306">
        <f t="shared" ref="B1171:G1171" si="184">SUM(B1172,B1191,B1210,B1219,B1234)</f>
        <v>888</v>
      </c>
      <c r="C1171" s="306">
        <f t="shared" si="184"/>
        <v>1088</v>
      </c>
      <c r="D1171" s="306">
        <f t="shared" si="184"/>
        <v>1088</v>
      </c>
      <c r="E1171" s="307">
        <f>D1171/C1171*100</f>
        <v>100</v>
      </c>
      <c r="F1171" s="308" t="s">
        <v>999</v>
      </c>
      <c r="G1171" s="309">
        <f t="shared" si="184"/>
        <v>888</v>
      </c>
      <c r="H1171" s="295" t="b">
        <f t="shared" ref="H1171:H1234" si="185">EXACT(A1171,F1171)</f>
        <v>0</v>
      </c>
    </row>
    <row r="1172" s="295" customFormat="1" ht="20" customHeight="1" spans="1:8">
      <c r="A1172" s="305" t="s">
        <v>1000</v>
      </c>
      <c r="B1172" s="306">
        <f t="shared" ref="B1172:G1172" si="186">SUM(B1173:B1190)</f>
        <v>880</v>
      </c>
      <c r="C1172" s="306">
        <f t="shared" si="186"/>
        <v>1071</v>
      </c>
      <c r="D1172" s="306">
        <f t="shared" si="186"/>
        <v>1071</v>
      </c>
      <c r="E1172" s="307">
        <f>D1172/C1172*100</f>
        <v>100</v>
      </c>
      <c r="F1172" s="308" t="s">
        <v>1000</v>
      </c>
      <c r="G1172" s="310">
        <f t="shared" si="186"/>
        <v>880</v>
      </c>
      <c r="H1172" s="295" t="b">
        <f t="shared" si="185"/>
        <v>1</v>
      </c>
    </row>
    <row r="1173" s="295" customFormat="1" ht="20" customHeight="1" spans="1:8">
      <c r="A1173" s="311" t="s">
        <v>44</v>
      </c>
      <c r="B1173" s="306">
        <v>342</v>
      </c>
      <c r="C1173" s="306">
        <v>384</v>
      </c>
      <c r="D1173" s="306">
        <v>384</v>
      </c>
      <c r="E1173" s="307">
        <f>D1173/C1173*100</f>
        <v>100</v>
      </c>
      <c r="F1173" s="308" t="s">
        <v>44</v>
      </c>
      <c r="G1173" s="310">
        <v>342</v>
      </c>
      <c r="H1173" s="295" t="b">
        <f t="shared" si="185"/>
        <v>1</v>
      </c>
    </row>
    <row r="1174" s="295" customFormat="1" ht="20" customHeight="1" spans="1:8">
      <c r="A1174" s="311" t="s">
        <v>45</v>
      </c>
      <c r="B1174" s="306"/>
      <c r="C1174" s="306">
        <v>0</v>
      </c>
      <c r="D1174" s="306">
        <v>0</v>
      </c>
      <c r="E1174" s="307"/>
      <c r="F1174" s="308" t="s">
        <v>45</v>
      </c>
      <c r="G1174" s="310"/>
      <c r="H1174" s="295" t="b">
        <f t="shared" si="185"/>
        <v>1</v>
      </c>
    </row>
    <row r="1175" s="295" customFormat="1" ht="20" customHeight="1" spans="1:8">
      <c r="A1175" s="311" t="s">
        <v>46</v>
      </c>
      <c r="B1175" s="306"/>
      <c r="C1175" s="306">
        <v>0</v>
      </c>
      <c r="D1175" s="306">
        <v>0</v>
      </c>
      <c r="E1175" s="307"/>
      <c r="F1175" s="308" t="s">
        <v>46</v>
      </c>
      <c r="G1175" s="310"/>
      <c r="H1175" s="295" t="b">
        <f t="shared" si="185"/>
        <v>1</v>
      </c>
    </row>
    <row r="1176" s="295" customFormat="1" ht="20" customHeight="1" spans="1:8">
      <c r="A1176" s="311" t="s">
        <v>1001</v>
      </c>
      <c r="B1176" s="306"/>
      <c r="C1176" s="306">
        <v>0</v>
      </c>
      <c r="D1176" s="306">
        <v>0</v>
      </c>
      <c r="E1176" s="307"/>
      <c r="F1176" s="308" t="s">
        <v>1001</v>
      </c>
      <c r="G1176" s="310"/>
      <c r="H1176" s="295" t="b">
        <f t="shared" si="185"/>
        <v>1</v>
      </c>
    </row>
    <row r="1177" s="295" customFormat="1" ht="20" customHeight="1" spans="1:8">
      <c r="A1177" s="311" t="s">
        <v>1002</v>
      </c>
      <c r="B1177" s="306"/>
      <c r="C1177" s="306">
        <v>0</v>
      </c>
      <c r="D1177" s="306">
        <v>0</v>
      </c>
      <c r="E1177" s="307"/>
      <c r="F1177" s="308" t="s">
        <v>1002</v>
      </c>
      <c r="G1177" s="310"/>
      <c r="H1177" s="295" t="b">
        <f t="shared" si="185"/>
        <v>1</v>
      </c>
    </row>
    <row r="1178" s="295" customFormat="1" ht="20" customHeight="1" spans="1:8">
      <c r="A1178" s="311" t="s">
        <v>1003</v>
      </c>
      <c r="B1178" s="306"/>
      <c r="C1178" s="306">
        <v>0</v>
      </c>
      <c r="D1178" s="306">
        <v>0</v>
      </c>
      <c r="E1178" s="307"/>
      <c r="F1178" s="308" t="s">
        <v>1003</v>
      </c>
      <c r="G1178" s="310"/>
      <c r="H1178" s="295" t="b">
        <f t="shared" si="185"/>
        <v>1</v>
      </c>
    </row>
    <row r="1179" s="295" customFormat="1" ht="20" customHeight="1" spans="1:8">
      <c r="A1179" s="311" t="s">
        <v>1004</v>
      </c>
      <c r="B1179" s="306"/>
      <c r="C1179" s="306">
        <v>0</v>
      </c>
      <c r="D1179" s="306">
        <v>0</v>
      </c>
      <c r="E1179" s="307"/>
      <c r="F1179" s="308" t="s">
        <v>1004</v>
      </c>
      <c r="G1179" s="310"/>
      <c r="H1179" s="295" t="b">
        <f t="shared" si="185"/>
        <v>1</v>
      </c>
    </row>
    <row r="1180" s="295" customFormat="1" ht="20" customHeight="1" spans="1:8">
      <c r="A1180" s="311" t="s">
        <v>1005</v>
      </c>
      <c r="B1180" s="306"/>
      <c r="C1180" s="306">
        <v>0</v>
      </c>
      <c r="D1180" s="306">
        <v>0</v>
      </c>
      <c r="E1180" s="307"/>
      <c r="F1180" s="308" t="s">
        <v>1005</v>
      </c>
      <c r="G1180" s="310"/>
      <c r="H1180" s="295" t="b">
        <f t="shared" si="185"/>
        <v>1</v>
      </c>
    </row>
    <row r="1181" s="295" customFormat="1" ht="20" customHeight="1" spans="1:8">
      <c r="A1181" s="311" t="s">
        <v>1006</v>
      </c>
      <c r="B1181" s="306"/>
      <c r="C1181" s="306">
        <v>0</v>
      </c>
      <c r="D1181" s="306">
        <v>0</v>
      </c>
      <c r="E1181" s="307"/>
      <c r="F1181" s="308" t="s">
        <v>1006</v>
      </c>
      <c r="G1181" s="310"/>
      <c r="H1181" s="295" t="b">
        <f t="shared" si="185"/>
        <v>1</v>
      </c>
    </row>
    <row r="1182" s="295" customFormat="1" ht="20" customHeight="1" spans="1:8">
      <c r="A1182" s="311" t="s">
        <v>1007</v>
      </c>
      <c r="B1182" s="306"/>
      <c r="C1182" s="306">
        <v>337</v>
      </c>
      <c r="D1182" s="306">
        <v>337</v>
      </c>
      <c r="E1182" s="307">
        <f>D1182/C1182*100</f>
        <v>100</v>
      </c>
      <c r="F1182" s="308" t="s">
        <v>1007</v>
      </c>
      <c r="G1182" s="310"/>
      <c r="H1182" s="295" t="b">
        <f t="shared" si="185"/>
        <v>1</v>
      </c>
    </row>
    <row r="1183" s="295" customFormat="1" ht="20" customHeight="1" spans="1:8">
      <c r="A1183" s="311" t="s">
        <v>1008</v>
      </c>
      <c r="B1183" s="306"/>
      <c r="C1183" s="306">
        <v>0</v>
      </c>
      <c r="D1183" s="306">
        <v>0</v>
      </c>
      <c r="E1183" s="307"/>
      <c r="F1183" s="308" t="s">
        <v>1008</v>
      </c>
      <c r="G1183" s="310"/>
      <c r="H1183" s="295" t="b">
        <f t="shared" si="185"/>
        <v>1</v>
      </c>
    </row>
    <row r="1184" s="295" customFormat="1" ht="20" customHeight="1" spans="1:8">
      <c r="A1184" s="311" t="s">
        <v>1009</v>
      </c>
      <c r="B1184" s="306"/>
      <c r="C1184" s="306">
        <v>0</v>
      </c>
      <c r="D1184" s="306">
        <v>0</v>
      </c>
      <c r="E1184" s="307"/>
      <c r="F1184" s="308" t="s">
        <v>1009</v>
      </c>
      <c r="G1184" s="310"/>
      <c r="H1184" s="295" t="b">
        <f t="shared" si="185"/>
        <v>1</v>
      </c>
    </row>
    <row r="1185" s="295" customFormat="1" ht="20" customHeight="1" spans="1:8">
      <c r="A1185" s="311" t="s">
        <v>1010</v>
      </c>
      <c r="B1185" s="306"/>
      <c r="C1185" s="306">
        <v>0</v>
      </c>
      <c r="D1185" s="306">
        <v>0</v>
      </c>
      <c r="E1185" s="307"/>
      <c r="F1185" s="308" t="s">
        <v>1010</v>
      </c>
      <c r="G1185" s="310"/>
      <c r="H1185" s="295" t="b">
        <f t="shared" si="185"/>
        <v>1</v>
      </c>
    </row>
    <row r="1186" s="295" customFormat="1" ht="20" customHeight="1" spans="1:8">
      <c r="A1186" s="311" t="s">
        <v>1011</v>
      </c>
      <c r="B1186" s="306"/>
      <c r="C1186" s="306">
        <v>0</v>
      </c>
      <c r="D1186" s="306">
        <v>0</v>
      </c>
      <c r="E1186" s="307"/>
      <c r="F1186" s="308" t="s">
        <v>1011</v>
      </c>
      <c r="G1186" s="310"/>
      <c r="H1186" s="295" t="b">
        <f t="shared" si="185"/>
        <v>1</v>
      </c>
    </row>
    <row r="1187" s="295" customFormat="1" ht="20" customHeight="1" spans="1:8">
      <c r="A1187" s="311" t="s">
        <v>1012</v>
      </c>
      <c r="B1187" s="306"/>
      <c r="C1187" s="306">
        <v>0</v>
      </c>
      <c r="D1187" s="306">
        <v>0</v>
      </c>
      <c r="E1187" s="307"/>
      <c r="F1187" s="308" t="s">
        <v>1012</v>
      </c>
      <c r="G1187" s="310"/>
      <c r="H1187" s="295" t="b">
        <f t="shared" si="185"/>
        <v>1</v>
      </c>
    </row>
    <row r="1188" s="295" customFormat="1" ht="20" customHeight="1" spans="1:8">
      <c r="A1188" s="311" t="s">
        <v>1013</v>
      </c>
      <c r="B1188" s="306"/>
      <c r="C1188" s="306">
        <v>0</v>
      </c>
      <c r="D1188" s="306">
        <v>0</v>
      </c>
      <c r="E1188" s="307"/>
      <c r="F1188" s="308" t="s">
        <v>1014</v>
      </c>
      <c r="G1188" s="310"/>
      <c r="H1188" s="295" t="b">
        <f t="shared" si="185"/>
        <v>0</v>
      </c>
    </row>
    <row r="1189" s="295" customFormat="1" ht="20" customHeight="1" spans="1:8">
      <c r="A1189" s="311" t="s">
        <v>53</v>
      </c>
      <c r="B1189" s="306">
        <v>538</v>
      </c>
      <c r="C1189" s="306">
        <v>350</v>
      </c>
      <c r="D1189" s="306">
        <v>350</v>
      </c>
      <c r="E1189" s="307">
        <f>D1189/C1189*100</f>
        <v>100</v>
      </c>
      <c r="F1189" s="308" t="s">
        <v>53</v>
      </c>
      <c r="G1189" s="310">
        <v>538</v>
      </c>
      <c r="H1189" s="295" t="b">
        <f t="shared" si="185"/>
        <v>1</v>
      </c>
    </row>
    <row r="1190" s="295" customFormat="1" ht="20" customHeight="1" spans="1:8">
      <c r="A1190" s="311" t="s">
        <v>1015</v>
      </c>
      <c r="B1190" s="306"/>
      <c r="C1190" s="306">
        <v>0</v>
      </c>
      <c r="D1190" s="306">
        <v>0</v>
      </c>
      <c r="E1190" s="307"/>
      <c r="F1190" s="308" t="s">
        <v>1016</v>
      </c>
      <c r="G1190" s="310"/>
      <c r="H1190" s="295" t="b">
        <f t="shared" si="185"/>
        <v>0</v>
      </c>
    </row>
    <row r="1191" s="295" customFormat="1" ht="20" customHeight="1" spans="1:8">
      <c r="A1191" s="305" t="s">
        <v>1017</v>
      </c>
      <c r="B1191" s="306">
        <f t="shared" ref="B1191:G1191" si="187">SUM(B1192:B1209)</f>
        <v>0</v>
      </c>
      <c r="C1191" s="306">
        <f t="shared" si="187"/>
        <v>0</v>
      </c>
      <c r="D1191" s="306">
        <f t="shared" si="187"/>
        <v>0</v>
      </c>
      <c r="E1191" s="307"/>
      <c r="F1191" s="308" t="s">
        <v>1017</v>
      </c>
      <c r="G1191" s="310">
        <f t="shared" si="187"/>
        <v>0</v>
      </c>
      <c r="H1191" s="295" t="b">
        <f t="shared" si="185"/>
        <v>1</v>
      </c>
    </row>
    <row r="1192" s="295" customFormat="1" ht="20" customHeight="1" spans="1:8">
      <c r="A1192" s="311" t="s">
        <v>44</v>
      </c>
      <c r="B1192" s="306"/>
      <c r="C1192" s="306">
        <v>0</v>
      </c>
      <c r="D1192" s="306">
        <v>0</v>
      </c>
      <c r="E1192" s="307"/>
      <c r="F1192" s="308" t="s">
        <v>44</v>
      </c>
      <c r="G1192" s="310"/>
      <c r="H1192" s="295" t="b">
        <f t="shared" si="185"/>
        <v>1</v>
      </c>
    </row>
    <row r="1193" s="295" customFormat="1" ht="20" customHeight="1" spans="1:8">
      <c r="A1193" s="311" t="s">
        <v>45</v>
      </c>
      <c r="B1193" s="306"/>
      <c r="C1193" s="306">
        <v>0</v>
      </c>
      <c r="D1193" s="306">
        <v>0</v>
      </c>
      <c r="E1193" s="307"/>
      <c r="F1193" s="308" t="s">
        <v>45</v>
      </c>
      <c r="G1193" s="310"/>
      <c r="H1193" s="295" t="b">
        <f t="shared" si="185"/>
        <v>1</v>
      </c>
    </row>
    <row r="1194" s="295" customFormat="1" ht="20" customHeight="1" spans="1:8">
      <c r="A1194" s="311" t="s">
        <v>46</v>
      </c>
      <c r="B1194" s="306"/>
      <c r="C1194" s="306">
        <v>0</v>
      </c>
      <c r="D1194" s="306">
        <v>0</v>
      </c>
      <c r="E1194" s="307"/>
      <c r="F1194" s="308" t="s">
        <v>46</v>
      </c>
      <c r="G1194" s="310"/>
      <c r="H1194" s="295" t="b">
        <f t="shared" si="185"/>
        <v>1</v>
      </c>
    </row>
    <row r="1195" s="295" customFormat="1" ht="20" customHeight="1" spans="1:8">
      <c r="A1195" s="311" t="s">
        <v>1018</v>
      </c>
      <c r="B1195" s="306"/>
      <c r="C1195" s="306">
        <v>0</v>
      </c>
      <c r="D1195" s="306">
        <v>0</v>
      </c>
      <c r="E1195" s="307"/>
      <c r="F1195" s="308" t="s">
        <v>1018</v>
      </c>
      <c r="G1195" s="310"/>
      <c r="H1195" s="295" t="b">
        <f t="shared" si="185"/>
        <v>1</v>
      </c>
    </row>
    <row r="1196" s="295" customFormat="1" ht="20" customHeight="1" spans="1:8">
      <c r="A1196" s="311" t="s">
        <v>1019</v>
      </c>
      <c r="B1196" s="306"/>
      <c r="C1196" s="306">
        <v>0</v>
      </c>
      <c r="D1196" s="306">
        <v>0</v>
      </c>
      <c r="E1196" s="307"/>
      <c r="F1196" s="308" t="s">
        <v>1019</v>
      </c>
      <c r="G1196" s="310"/>
      <c r="H1196" s="295" t="b">
        <f t="shared" si="185"/>
        <v>1</v>
      </c>
    </row>
    <row r="1197" s="295" customFormat="1" ht="20" customHeight="1" spans="1:8">
      <c r="A1197" s="311" t="s">
        <v>1020</v>
      </c>
      <c r="B1197" s="306"/>
      <c r="C1197" s="306">
        <v>0</v>
      </c>
      <c r="D1197" s="306">
        <v>0</v>
      </c>
      <c r="E1197" s="307"/>
      <c r="F1197" s="308" t="s">
        <v>1020</v>
      </c>
      <c r="G1197" s="310"/>
      <c r="H1197" s="295" t="b">
        <f t="shared" si="185"/>
        <v>1</v>
      </c>
    </row>
    <row r="1198" s="295" customFormat="1" ht="20" customHeight="1" spans="1:8">
      <c r="A1198" s="311" t="s">
        <v>1021</v>
      </c>
      <c r="B1198" s="306"/>
      <c r="C1198" s="306">
        <v>0</v>
      </c>
      <c r="D1198" s="306">
        <v>0</v>
      </c>
      <c r="E1198" s="307"/>
      <c r="F1198" s="308" t="s">
        <v>1021</v>
      </c>
      <c r="G1198" s="310"/>
      <c r="H1198" s="295" t="b">
        <f t="shared" si="185"/>
        <v>1</v>
      </c>
    </row>
    <row r="1199" s="295" customFormat="1" ht="20" customHeight="1" spans="1:8">
      <c r="A1199" s="311" t="s">
        <v>1022</v>
      </c>
      <c r="B1199" s="306"/>
      <c r="C1199" s="306">
        <v>0</v>
      </c>
      <c r="D1199" s="306">
        <v>0</v>
      </c>
      <c r="E1199" s="307"/>
      <c r="F1199" s="308" t="s">
        <v>1022</v>
      </c>
      <c r="G1199" s="310"/>
      <c r="H1199" s="295" t="b">
        <f t="shared" si="185"/>
        <v>1</v>
      </c>
    </row>
    <row r="1200" s="295" customFormat="1" ht="20" customHeight="1" spans="1:8">
      <c r="A1200" s="311" t="s">
        <v>1023</v>
      </c>
      <c r="B1200" s="306"/>
      <c r="C1200" s="306">
        <v>0</v>
      </c>
      <c r="D1200" s="306">
        <v>0</v>
      </c>
      <c r="E1200" s="307"/>
      <c r="F1200" s="308" t="s">
        <v>1023</v>
      </c>
      <c r="G1200" s="310"/>
      <c r="H1200" s="295" t="b">
        <f t="shared" si="185"/>
        <v>1</v>
      </c>
    </row>
    <row r="1201" s="295" customFormat="1" ht="20" customHeight="1" spans="1:8">
      <c r="A1201" s="311" t="s">
        <v>1024</v>
      </c>
      <c r="B1201" s="306"/>
      <c r="C1201" s="306">
        <v>0</v>
      </c>
      <c r="D1201" s="306">
        <v>0</v>
      </c>
      <c r="E1201" s="307"/>
      <c r="F1201" s="308" t="s">
        <v>1024</v>
      </c>
      <c r="G1201" s="310"/>
      <c r="H1201" s="295" t="b">
        <f t="shared" si="185"/>
        <v>1</v>
      </c>
    </row>
    <row r="1202" s="295" customFormat="1" ht="20" customHeight="1" spans="1:8">
      <c r="A1202" s="311" t="s">
        <v>1025</v>
      </c>
      <c r="B1202" s="306"/>
      <c r="C1202" s="306">
        <v>0</v>
      </c>
      <c r="D1202" s="306">
        <v>0</v>
      </c>
      <c r="E1202" s="307"/>
      <c r="F1202" s="308" t="s">
        <v>1025</v>
      </c>
      <c r="G1202" s="310"/>
      <c r="H1202" s="295" t="b">
        <f t="shared" si="185"/>
        <v>1</v>
      </c>
    </row>
    <row r="1203" s="295" customFormat="1" ht="20" customHeight="1" spans="1:8">
      <c r="A1203" s="311" t="s">
        <v>1026</v>
      </c>
      <c r="B1203" s="306"/>
      <c r="C1203" s="306">
        <v>0</v>
      </c>
      <c r="D1203" s="306">
        <v>0</v>
      </c>
      <c r="E1203" s="307"/>
      <c r="F1203" s="308" t="s">
        <v>1026</v>
      </c>
      <c r="G1203" s="310"/>
      <c r="H1203" s="295" t="b">
        <f t="shared" si="185"/>
        <v>1</v>
      </c>
    </row>
    <row r="1204" s="295" customFormat="1" ht="20" customHeight="1" spans="1:8">
      <c r="A1204" s="311" t="s">
        <v>1027</v>
      </c>
      <c r="B1204" s="306"/>
      <c r="C1204" s="306">
        <v>0</v>
      </c>
      <c r="D1204" s="306">
        <v>0</v>
      </c>
      <c r="E1204" s="307"/>
      <c r="F1204" s="308" t="s">
        <v>1027</v>
      </c>
      <c r="G1204" s="310"/>
      <c r="H1204" s="295" t="b">
        <f t="shared" si="185"/>
        <v>1</v>
      </c>
    </row>
    <row r="1205" s="295" customFormat="1" ht="20" customHeight="1" spans="1:8">
      <c r="A1205" s="311" t="s">
        <v>1028</v>
      </c>
      <c r="B1205" s="306"/>
      <c r="C1205" s="306">
        <v>0</v>
      </c>
      <c r="D1205" s="306">
        <v>0</v>
      </c>
      <c r="E1205" s="307"/>
      <c r="F1205" s="308" t="s">
        <v>1028</v>
      </c>
      <c r="G1205" s="310"/>
      <c r="H1205" s="295" t="b">
        <f t="shared" si="185"/>
        <v>1</v>
      </c>
    </row>
    <row r="1206" s="295" customFormat="1" ht="20" customHeight="1" spans="1:8">
      <c r="A1206" s="311" t="s">
        <v>1029</v>
      </c>
      <c r="B1206" s="306"/>
      <c r="C1206" s="306">
        <v>0</v>
      </c>
      <c r="D1206" s="306">
        <v>0</v>
      </c>
      <c r="E1206" s="307"/>
      <c r="F1206" s="308" t="s">
        <v>1029</v>
      </c>
      <c r="G1206" s="310"/>
      <c r="H1206" s="295" t="b">
        <f t="shared" si="185"/>
        <v>1</v>
      </c>
    </row>
    <row r="1207" s="295" customFormat="1" ht="20" customHeight="1" spans="1:8">
      <c r="A1207" s="311" t="s">
        <v>1030</v>
      </c>
      <c r="B1207" s="306"/>
      <c r="C1207" s="306">
        <v>0</v>
      </c>
      <c r="D1207" s="306">
        <v>0</v>
      </c>
      <c r="E1207" s="307"/>
      <c r="F1207" s="308" t="s">
        <v>1030</v>
      </c>
      <c r="G1207" s="310"/>
      <c r="H1207" s="295" t="b">
        <f t="shared" si="185"/>
        <v>1</v>
      </c>
    </row>
    <row r="1208" s="295" customFormat="1" ht="20" customHeight="1" spans="1:8">
      <c r="A1208" s="311" t="s">
        <v>53</v>
      </c>
      <c r="B1208" s="306"/>
      <c r="C1208" s="306">
        <v>0</v>
      </c>
      <c r="D1208" s="306">
        <v>0</v>
      </c>
      <c r="E1208" s="307"/>
      <c r="F1208" s="308" t="s">
        <v>53</v>
      </c>
      <c r="G1208" s="310"/>
      <c r="H1208" s="295" t="b">
        <f t="shared" si="185"/>
        <v>1</v>
      </c>
    </row>
    <row r="1209" s="295" customFormat="1" ht="20" customHeight="1" spans="1:8">
      <c r="A1209" s="311" t="s">
        <v>1031</v>
      </c>
      <c r="B1209" s="306"/>
      <c r="C1209" s="306">
        <v>0</v>
      </c>
      <c r="D1209" s="306">
        <v>0</v>
      </c>
      <c r="E1209" s="307"/>
      <c r="F1209" s="308" t="s">
        <v>1031</v>
      </c>
      <c r="G1209" s="310"/>
      <c r="H1209" s="295" t="b">
        <f t="shared" si="185"/>
        <v>1</v>
      </c>
    </row>
    <row r="1210" s="295" customFormat="1" ht="20" customHeight="1" spans="1:8">
      <c r="A1210" s="305" t="s">
        <v>1032</v>
      </c>
      <c r="B1210" s="306">
        <f t="shared" ref="B1210:G1210" si="188">SUM(B1211:B1218)</f>
        <v>0</v>
      </c>
      <c r="C1210" s="306">
        <f t="shared" si="188"/>
        <v>0</v>
      </c>
      <c r="D1210" s="306">
        <f t="shared" si="188"/>
        <v>0</v>
      </c>
      <c r="E1210" s="307"/>
      <c r="F1210" s="308" t="s">
        <v>1032</v>
      </c>
      <c r="G1210" s="310">
        <f t="shared" si="188"/>
        <v>0</v>
      </c>
      <c r="H1210" s="295" t="b">
        <f t="shared" si="185"/>
        <v>1</v>
      </c>
    </row>
    <row r="1211" s="295" customFormat="1" ht="20" customHeight="1" spans="1:8">
      <c r="A1211" s="311" t="s">
        <v>44</v>
      </c>
      <c r="B1211" s="306"/>
      <c r="C1211" s="306">
        <v>0</v>
      </c>
      <c r="D1211" s="306">
        <v>0</v>
      </c>
      <c r="E1211" s="307"/>
      <c r="F1211" s="308" t="s">
        <v>44</v>
      </c>
      <c r="G1211" s="310"/>
      <c r="H1211" s="295" t="b">
        <f t="shared" si="185"/>
        <v>1</v>
      </c>
    </row>
    <row r="1212" s="295" customFormat="1" ht="20" customHeight="1" spans="1:8">
      <c r="A1212" s="311" t="s">
        <v>45</v>
      </c>
      <c r="B1212" s="306"/>
      <c r="C1212" s="306">
        <v>0</v>
      </c>
      <c r="D1212" s="306">
        <v>0</v>
      </c>
      <c r="E1212" s="307"/>
      <c r="F1212" s="308" t="s">
        <v>45</v>
      </c>
      <c r="G1212" s="310"/>
      <c r="H1212" s="295" t="b">
        <f t="shared" si="185"/>
        <v>1</v>
      </c>
    </row>
    <row r="1213" s="295" customFormat="1" ht="20" customHeight="1" spans="1:8">
      <c r="A1213" s="311" t="s">
        <v>46</v>
      </c>
      <c r="B1213" s="306"/>
      <c r="C1213" s="306">
        <v>0</v>
      </c>
      <c r="D1213" s="306">
        <v>0</v>
      </c>
      <c r="E1213" s="307"/>
      <c r="F1213" s="308" t="s">
        <v>46</v>
      </c>
      <c r="G1213" s="310"/>
      <c r="H1213" s="295" t="b">
        <f t="shared" si="185"/>
        <v>1</v>
      </c>
    </row>
    <row r="1214" s="295" customFormat="1" ht="20" customHeight="1" spans="1:8">
      <c r="A1214" s="311" t="s">
        <v>1033</v>
      </c>
      <c r="B1214" s="306"/>
      <c r="C1214" s="306">
        <v>0</v>
      </c>
      <c r="D1214" s="306">
        <v>0</v>
      </c>
      <c r="E1214" s="307"/>
      <c r="F1214" s="308" t="s">
        <v>1033</v>
      </c>
      <c r="G1214" s="310"/>
      <c r="H1214" s="295" t="b">
        <f t="shared" si="185"/>
        <v>1</v>
      </c>
    </row>
    <row r="1215" s="295" customFormat="1" ht="20" customHeight="1" spans="1:8">
      <c r="A1215" s="311" t="s">
        <v>1034</v>
      </c>
      <c r="B1215" s="306"/>
      <c r="C1215" s="306">
        <v>0</v>
      </c>
      <c r="D1215" s="306">
        <v>0</v>
      </c>
      <c r="E1215" s="307"/>
      <c r="F1215" s="308" t="s">
        <v>1034</v>
      </c>
      <c r="G1215" s="310"/>
      <c r="H1215" s="295" t="b">
        <f t="shared" si="185"/>
        <v>1</v>
      </c>
    </row>
    <row r="1216" s="295" customFormat="1" ht="20" customHeight="1" spans="1:8">
      <c r="A1216" s="311" t="s">
        <v>1035</v>
      </c>
      <c r="B1216" s="306"/>
      <c r="C1216" s="306">
        <v>0</v>
      </c>
      <c r="D1216" s="306">
        <v>0</v>
      </c>
      <c r="E1216" s="307"/>
      <c r="F1216" s="308" t="s">
        <v>1035</v>
      </c>
      <c r="G1216" s="310"/>
      <c r="H1216" s="295" t="b">
        <f t="shared" si="185"/>
        <v>1</v>
      </c>
    </row>
    <row r="1217" s="295" customFormat="1" ht="20" customHeight="1" spans="1:8">
      <c r="A1217" s="311" t="s">
        <v>53</v>
      </c>
      <c r="B1217" s="306"/>
      <c r="C1217" s="306">
        <v>0</v>
      </c>
      <c r="D1217" s="306">
        <v>0</v>
      </c>
      <c r="E1217" s="307"/>
      <c r="F1217" s="308" t="s">
        <v>53</v>
      </c>
      <c r="G1217" s="310"/>
      <c r="H1217" s="295" t="b">
        <f t="shared" si="185"/>
        <v>1</v>
      </c>
    </row>
    <row r="1218" s="295" customFormat="1" ht="20" customHeight="1" spans="1:8">
      <c r="A1218" s="311" t="s">
        <v>1036</v>
      </c>
      <c r="B1218" s="306"/>
      <c r="C1218" s="306">
        <v>0</v>
      </c>
      <c r="D1218" s="306">
        <v>0</v>
      </c>
      <c r="E1218" s="307"/>
      <c r="F1218" s="308" t="s">
        <v>1036</v>
      </c>
      <c r="G1218" s="310"/>
      <c r="H1218" s="295" t="b">
        <f t="shared" si="185"/>
        <v>1</v>
      </c>
    </row>
    <row r="1219" s="295" customFormat="1" ht="20" customHeight="1" spans="1:8">
      <c r="A1219" s="305" t="s">
        <v>1037</v>
      </c>
      <c r="B1219" s="306">
        <f t="shared" ref="B1219:G1219" si="189">SUM(B1220:B1233)</f>
        <v>8</v>
      </c>
      <c r="C1219" s="306">
        <f t="shared" si="189"/>
        <v>17</v>
      </c>
      <c r="D1219" s="306">
        <f t="shared" si="189"/>
        <v>17</v>
      </c>
      <c r="E1219" s="307">
        <f>D1219/C1219*100</f>
        <v>100</v>
      </c>
      <c r="F1219" s="308" t="s">
        <v>1037</v>
      </c>
      <c r="G1219" s="310">
        <f t="shared" si="189"/>
        <v>8</v>
      </c>
      <c r="H1219" s="295" t="b">
        <f t="shared" si="185"/>
        <v>1</v>
      </c>
    </row>
    <row r="1220" s="295" customFormat="1" ht="20" customHeight="1" spans="1:8">
      <c r="A1220" s="311" t="s">
        <v>44</v>
      </c>
      <c r="B1220" s="306"/>
      <c r="C1220" s="306">
        <v>0</v>
      </c>
      <c r="D1220" s="306">
        <v>0</v>
      </c>
      <c r="E1220" s="307"/>
      <c r="F1220" s="308" t="s">
        <v>44</v>
      </c>
      <c r="G1220" s="310"/>
      <c r="H1220" s="295" t="b">
        <f t="shared" si="185"/>
        <v>1</v>
      </c>
    </row>
    <row r="1221" s="295" customFormat="1" ht="20" customHeight="1" spans="1:8">
      <c r="A1221" s="311" t="s">
        <v>45</v>
      </c>
      <c r="B1221" s="306"/>
      <c r="C1221" s="306">
        <v>0</v>
      </c>
      <c r="D1221" s="306">
        <v>0</v>
      </c>
      <c r="E1221" s="307"/>
      <c r="F1221" s="308" t="s">
        <v>45</v>
      </c>
      <c r="G1221" s="310"/>
      <c r="H1221" s="295" t="b">
        <f t="shared" si="185"/>
        <v>1</v>
      </c>
    </row>
    <row r="1222" s="295" customFormat="1" ht="20" customHeight="1" spans="1:8">
      <c r="A1222" s="311" t="s">
        <v>46</v>
      </c>
      <c r="B1222" s="306"/>
      <c r="C1222" s="306">
        <v>0</v>
      </c>
      <c r="D1222" s="306">
        <v>0</v>
      </c>
      <c r="E1222" s="307"/>
      <c r="F1222" s="308" t="s">
        <v>46</v>
      </c>
      <c r="G1222" s="310"/>
      <c r="H1222" s="295" t="b">
        <f t="shared" si="185"/>
        <v>1</v>
      </c>
    </row>
    <row r="1223" s="295" customFormat="1" ht="20" customHeight="1" spans="1:8">
      <c r="A1223" s="311" t="s">
        <v>1038</v>
      </c>
      <c r="B1223" s="306">
        <v>8</v>
      </c>
      <c r="C1223" s="306">
        <v>0</v>
      </c>
      <c r="D1223" s="306">
        <v>0</v>
      </c>
      <c r="E1223" s="307"/>
      <c r="F1223" s="308" t="s">
        <v>1038</v>
      </c>
      <c r="G1223" s="310">
        <v>8</v>
      </c>
      <c r="H1223" s="295" t="b">
        <f t="shared" si="185"/>
        <v>1</v>
      </c>
    </row>
    <row r="1224" s="295" customFormat="1" ht="20" customHeight="1" spans="1:8">
      <c r="A1224" s="311" t="s">
        <v>1039</v>
      </c>
      <c r="B1224" s="306"/>
      <c r="C1224" s="306">
        <v>0</v>
      </c>
      <c r="D1224" s="306">
        <v>0</v>
      </c>
      <c r="E1224" s="307"/>
      <c r="F1224" s="308" t="s">
        <v>1039</v>
      </c>
      <c r="G1224" s="310"/>
      <c r="H1224" s="295" t="b">
        <f t="shared" si="185"/>
        <v>1</v>
      </c>
    </row>
    <row r="1225" s="295" customFormat="1" ht="20" customHeight="1" spans="1:8">
      <c r="A1225" s="311" t="s">
        <v>1040</v>
      </c>
      <c r="B1225" s="306"/>
      <c r="C1225" s="306">
        <v>0</v>
      </c>
      <c r="D1225" s="306">
        <v>0</v>
      </c>
      <c r="E1225" s="307"/>
      <c r="F1225" s="308" t="s">
        <v>1040</v>
      </c>
      <c r="G1225" s="310"/>
      <c r="H1225" s="295" t="b">
        <f t="shared" si="185"/>
        <v>1</v>
      </c>
    </row>
    <row r="1226" s="295" customFormat="1" ht="20" customHeight="1" spans="1:8">
      <c r="A1226" s="311" t="s">
        <v>1041</v>
      </c>
      <c r="B1226" s="306"/>
      <c r="C1226" s="306">
        <v>0</v>
      </c>
      <c r="D1226" s="306">
        <v>0</v>
      </c>
      <c r="E1226" s="307"/>
      <c r="F1226" s="308" t="s">
        <v>1041</v>
      </c>
      <c r="G1226" s="310"/>
      <c r="H1226" s="295" t="b">
        <f t="shared" si="185"/>
        <v>1</v>
      </c>
    </row>
    <row r="1227" s="295" customFormat="1" ht="20" customHeight="1" spans="1:8">
      <c r="A1227" s="311" t="s">
        <v>1042</v>
      </c>
      <c r="B1227" s="306"/>
      <c r="C1227" s="306">
        <v>0</v>
      </c>
      <c r="D1227" s="306">
        <v>0</v>
      </c>
      <c r="E1227" s="307"/>
      <c r="F1227" s="308" t="s">
        <v>1042</v>
      </c>
      <c r="G1227" s="310"/>
      <c r="H1227" s="295" t="b">
        <f t="shared" si="185"/>
        <v>1</v>
      </c>
    </row>
    <row r="1228" s="295" customFormat="1" ht="20" customHeight="1" spans="1:8">
      <c r="A1228" s="311" t="s">
        <v>1043</v>
      </c>
      <c r="B1228" s="306"/>
      <c r="C1228" s="306">
        <v>0</v>
      </c>
      <c r="D1228" s="306">
        <v>0</v>
      </c>
      <c r="E1228" s="307"/>
      <c r="F1228" s="308" t="s">
        <v>1043</v>
      </c>
      <c r="G1228" s="310"/>
      <c r="H1228" s="295" t="b">
        <f t="shared" si="185"/>
        <v>1</v>
      </c>
    </row>
    <row r="1229" s="295" customFormat="1" ht="20" customHeight="1" spans="1:8">
      <c r="A1229" s="311" t="s">
        <v>1044</v>
      </c>
      <c r="B1229" s="306"/>
      <c r="C1229" s="306">
        <v>0</v>
      </c>
      <c r="D1229" s="306">
        <v>0</v>
      </c>
      <c r="E1229" s="307"/>
      <c r="F1229" s="308" t="s">
        <v>1044</v>
      </c>
      <c r="G1229" s="310"/>
      <c r="H1229" s="295" t="b">
        <f t="shared" si="185"/>
        <v>1</v>
      </c>
    </row>
    <row r="1230" s="295" customFormat="1" ht="20" customHeight="1" spans="1:8">
      <c r="A1230" s="311" t="s">
        <v>1045</v>
      </c>
      <c r="B1230" s="306"/>
      <c r="C1230" s="306">
        <v>0</v>
      </c>
      <c r="D1230" s="306">
        <v>0</v>
      </c>
      <c r="E1230" s="307"/>
      <c r="F1230" s="308" t="s">
        <v>1045</v>
      </c>
      <c r="G1230" s="310"/>
      <c r="H1230" s="295" t="b">
        <f t="shared" si="185"/>
        <v>1</v>
      </c>
    </row>
    <row r="1231" s="295" customFormat="1" ht="20" customHeight="1" spans="1:8">
      <c r="A1231" s="311" t="s">
        <v>1046</v>
      </c>
      <c r="B1231" s="306"/>
      <c r="C1231" s="306">
        <v>0</v>
      </c>
      <c r="D1231" s="306">
        <v>0</v>
      </c>
      <c r="E1231" s="307"/>
      <c r="F1231" s="308" t="s">
        <v>1046</v>
      </c>
      <c r="G1231" s="310"/>
      <c r="H1231" s="295" t="b">
        <f t="shared" si="185"/>
        <v>1</v>
      </c>
    </row>
    <row r="1232" s="295" customFormat="1" ht="20" customHeight="1" spans="1:8">
      <c r="A1232" s="311" t="s">
        <v>1047</v>
      </c>
      <c r="B1232" s="306"/>
      <c r="C1232" s="306">
        <v>0</v>
      </c>
      <c r="D1232" s="306">
        <v>0</v>
      </c>
      <c r="E1232" s="307"/>
      <c r="F1232" s="308" t="s">
        <v>1047</v>
      </c>
      <c r="G1232" s="310"/>
      <c r="H1232" s="295" t="b">
        <f t="shared" si="185"/>
        <v>1</v>
      </c>
    </row>
    <row r="1233" s="295" customFormat="1" ht="20" customHeight="1" spans="1:8">
      <c r="A1233" s="311" t="s">
        <v>1048</v>
      </c>
      <c r="B1233" s="306"/>
      <c r="C1233" s="306">
        <v>17</v>
      </c>
      <c r="D1233" s="306">
        <v>17</v>
      </c>
      <c r="E1233" s="307">
        <f>D1233/C1233*100</f>
        <v>100</v>
      </c>
      <c r="F1233" s="308" t="s">
        <v>1048</v>
      </c>
      <c r="G1233" s="310"/>
      <c r="H1233" s="295" t="b">
        <f t="shared" si="185"/>
        <v>1</v>
      </c>
    </row>
    <row r="1234" s="295" customFormat="1" ht="20" customHeight="1" spans="1:8">
      <c r="A1234" s="305" t="s">
        <v>1049</v>
      </c>
      <c r="B1234" s="306">
        <f>B1235</f>
        <v>0</v>
      </c>
      <c r="C1234" s="306">
        <f>C1235</f>
        <v>0</v>
      </c>
      <c r="D1234" s="306">
        <f>D1235</f>
        <v>0</v>
      </c>
      <c r="E1234" s="307"/>
      <c r="F1234" s="308" t="s">
        <v>1050</v>
      </c>
      <c r="G1234" s="310">
        <f>SUM(G1235)</f>
        <v>0</v>
      </c>
      <c r="H1234" s="295" t="b">
        <f t="shared" si="185"/>
        <v>0</v>
      </c>
    </row>
    <row r="1235" s="295" customFormat="1" ht="20" customHeight="1" spans="1:8">
      <c r="A1235" s="311" t="s">
        <v>1051</v>
      </c>
      <c r="B1235" s="306"/>
      <c r="C1235" s="306">
        <v>0</v>
      </c>
      <c r="D1235" s="306">
        <v>0</v>
      </c>
      <c r="E1235" s="307"/>
      <c r="F1235" s="308" t="s">
        <v>1052</v>
      </c>
      <c r="G1235" s="310"/>
      <c r="H1235" s="295" t="b">
        <f t="shared" ref="H1235:H1298" si="190">EXACT(A1235,F1235)</f>
        <v>0</v>
      </c>
    </row>
    <row r="1236" s="295" customFormat="1" ht="20" customHeight="1" spans="1:8">
      <c r="A1236" s="305" t="s">
        <v>1053</v>
      </c>
      <c r="B1236" s="306">
        <f t="shared" ref="B1236:G1236" si="191">SUM(B1237,B1246,B1250)</f>
        <v>9678</v>
      </c>
      <c r="C1236" s="306">
        <f t="shared" si="191"/>
        <v>9144</v>
      </c>
      <c r="D1236" s="306">
        <f t="shared" si="191"/>
        <v>9144</v>
      </c>
      <c r="E1236" s="307">
        <f>D1236/C1236*100</f>
        <v>100</v>
      </c>
      <c r="F1236" s="308" t="s">
        <v>1054</v>
      </c>
      <c r="G1236" s="309">
        <f t="shared" si="191"/>
        <v>9678</v>
      </c>
      <c r="H1236" s="295" t="b">
        <f t="shared" si="190"/>
        <v>0</v>
      </c>
    </row>
    <row r="1237" s="295" customFormat="1" ht="20" customHeight="1" spans="1:8">
      <c r="A1237" s="305" t="s">
        <v>1055</v>
      </c>
      <c r="B1237" s="306">
        <f t="shared" ref="B1237:G1237" si="192">SUM(B1238:B1245)</f>
        <v>4800</v>
      </c>
      <c r="C1237" s="306">
        <f t="shared" si="192"/>
        <v>9144</v>
      </c>
      <c r="D1237" s="306">
        <f t="shared" si="192"/>
        <v>9144</v>
      </c>
      <c r="E1237" s="307">
        <f>D1237/C1237*100</f>
        <v>100</v>
      </c>
      <c r="F1237" s="308" t="s">
        <v>1055</v>
      </c>
      <c r="G1237" s="310">
        <f t="shared" si="192"/>
        <v>4800</v>
      </c>
      <c r="H1237" s="295" t="b">
        <f t="shared" si="190"/>
        <v>1</v>
      </c>
    </row>
    <row r="1238" s="295" customFormat="1" ht="20" customHeight="1" spans="1:8">
      <c r="A1238" s="311" t="s">
        <v>1056</v>
      </c>
      <c r="B1238" s="306"/>
      <c r="C1238" s="306">
        <v>0</v>
      </c>
      <c r="D1238" s="306">
        <v>0</v>
      </c>
      <c r="E1238" s="307"/>
      <c r="F1238" s="308" t="s">
        <v>1056</v>
      </c>
      <c r="G1238" s="310"/>
      <c r="H1238" s="295" t="b">
        <f t="shared" si="190"/>
        <v>1</v>
      </c>
    </row>
    <row r="1239" s="295" customFormat="1" ht="20" customHeight="1" spans="1:8">
      <c r="A1239" s="311" t="s">
        <v>1057</v>
      </c>
      <c r="B1239" s="306"/>
      <c r="C1239" s="306">
        <v>0</v>
      </c>
      <c r="D1239" s="306">
        <v>0</v>
      </c>
      <c r="E1239" s="307"/>
      <c r="F1239" s="308" t="s">
        <v>1057</v>
      </c>
      <c r="G1239" s="310"/>
      <c r="H1239" s="295" t="b">
        <f t="shared" si="190"/>
        <v>1</v>
      </c>
    </row>
    <row r="1240" s="295" customFormat="1" ht="20" customHeight="1" spans="1:8">
      <c r="A1240" s="311" t="s">
        <v>1058</v>
      </c>
      <c r="B1240" s="306">
        <v>4800</v>
      </c>
      <c r="C1240" s="306">
        <v>0</v>
      </c>
      <c r="D1240" s="306">
        <v>0</v>
      </c>
      <c r="E1240" s="307"/>
      <c r="F1240" s="308" t="s">
        <v>1058</v>
      </c>
      <c r="G1240" s="310">
        <v>4800</v>
      </c>
      <c r="H1240" s="295" t="b">
        <f t="shared" si="190"/>
        <v>1</v>
      </c>
    </row>
    <row r="1241" s="295" customFormat="1" ht="20" customHeight="1" spans="1:8">
      <c r="A1241" s="311" t="s">
        <v>1059</v>
      </c>
      <c r="B1241" s="306"/>
      <c r="C1241" s="306">
        <v>0</v>
      </c>
      <c r="D1241" s="306">
        <v>0</v>
      </c>
      <c r="E1241" s="307"/>
      <c r="F1241" s="308" t="s">
        <v>1059</v>
      </c>
      <c r="G1241" s="310"/>
      <c r="H1241" s="295" t="b">
        <f t="shared" si="190"/>
        <v>1</v>
      </c>
    </row>
    <row r="1242" s="295" customFormat="1" ht="20" customHeight="1" spans="1:8">
      <c r="A1242" s="311" t="s">
        <v>1060</v>
      </c>
      <c r="B1242" s="306"/>
      <c r="C1242" s="306">
        <v>0</v>
      </c>
      <c r="D1242" s="306">
        <v>0</v>
      </c>
      <c r="E1242" s="307"/>
      <c r="F1242" s="308" t="s">
        <v>1060</v>
      </c>
      <c r="G1242" s="310"/>
      <c r="H1242" s="295" t="b">
        <f t="shared" si="190"/>
        <v>1</v>
      </c>
    </row>
    <row r="1243" s="295" customFormat="1" ht="20" customHeight="1" spans="1:8">
      <c r="A1243" s="311" t="s">
        <v>1061</v>
      </c>
      <c r="B1243" s="306"/>
      <c r="C1243" s="306">
        <v>0</v>
      </c>
      <c r="D1243" s="306">
        <v>0</v>
      </c>
      <c r="E1243" s="307"/>
      <c r="F1243" s="308" t="s">
        <v>1061</v>
      </c>
      <c r="G1243" s="310"/>
      <c r="H1243" s="295" t="b">
        <f t="shared" si="190"/>
        <v>1</v>
      </c>
    </row>
    <row r="1244" s="295" customFormat="1" ht="20" customHeight="1" spans="1:8">
      <c r="A1244" s="311" t="s">
        <v>1062</v>
      </c>
      <c r="B1244" s="306"/>
      <c r="C1244" s="306">
        <v>0</v>
      </c>
      <c r="D1244" s="306">
        <v>0</v>
      </c>
      <c r="E1244" s="307"/>
      <c r="F1244" s="308" t="s">
        <v>1062</v>
      </c>
      <c r="G1244" s="310"/>
      <c r="H1244" s="295" t="b">
        <f t="shared" si="190"/>
        <v>1</v>
      </c>
    </row>
    <row r="1245" s="295" customFormat="1" ht="20" customHeight="1" spans="1:8">
      <c r="A1245" s="311" t="s">
        <v>1063</v>
      </c>
      <c r="B1245" s="306"/>
      <c r="C1245" s="306">
        <v>9144</v>
      </c>
      <c r="D1245" s="306">
        <v>9144</v>
      </c>
      <c r="E1245" s="307">
        <f>D1245/C1245*100</f>
        <v>100</v>
      </c>
      <c r="F1245" s="308" t="s">
        <v>1063</v>
      </c>
      <c r="G1245" s="310"/>
      <c r="H1245" s="295" t="b">
        <f t="shared" si="190"/>
        <v>1</v>
      </c>
    </row>
    <row r="1246" s="295" customFormat="1" ht="20" customHeight="1" spans="1:8">
      <c r="A1246" s="305" t="s">
        <v>1064</v>
      </c>
      <c r="B1246" s="306">
        <f t="shared" ref="B1246:G1246" si="193">SUM(B1247:B1249)</f>
        <v>4878</v>
      </c>
      <c r="C1246" s="306">
        <f t="shared" si="193"/>
        <v>0</v>
      </c>
      <c r="D1246" s="306">
        <f t="shared" si="193"/>
        <v>0</v>
      </c>
      <c r="E1246" s="307"/>
      <c r="F1246" s="308" t="s">
        <v>1064</v>
      </c>
      <c r="G1246" s="310">
        <f t="shared" si="193"/>
        <v>4878</v>
      </c>
      <c r="H1246" s="295" t="b">
        <f t="shared" si="190"/>
        <v>1</v>
      </c>
    </row>
    <row r="1247" s="295" customFormat="1" ht="20" customHeight="1" spans="1:8">
      <c r="A1247" s="311" t="s">
        <v>1065</v>
      </c>
      <c r="B1247" s="306">
        <v>4878</v>
      </c>
      <c r="C1247" s="306">
        <v>0</v>
      </c>
      <c r="D1247" s="306">
        <v>0</v>
      </c>
      <c r="E1247" s="307"/>
      <c r="F1247" s="308" t="s">
        <v>1065</v>
      </c>
      <c r="G1247" s="310">
        <v>4878</v>
      </c>
      <c r="H1247" s="295" t="b">
        <f t="shared" si="190"/>
        <v>1</v>
      </c>
    </row>
    <row r="1248" s="295" customFormat="1" ht="20" customHeight="1" spans="1:8">
      <c r="A1248" s="311" t="s">
        <v>1066</v>
      </c>
      <c r="B1248" s="306"/>
      <c r="C1248" s="306">
        <v>0</v>
      </c>
      <c r="D1248" s="306">
        <v>0</v>
      </c>
      <c r="E1248" s="307"/>
      <c r="F1248" s="308" t="s">
        <v>1066</v>
      </c>
      <c r="G1248" s="310"/>
      <c r="H1248" s="295" t="b">
        <f t="shared" si="190"/>
        <v>1</v>
      </c>
    </row>
    <row r="1249" s="295" customFormat="1" ht="20" customHeight="1" spans="1:8">
      <c r="A1249" s="311" t="s">
        <v>1067</v>
      </c>
      <c r="B1249" s="306"/>
      <c r="C1249" s="306">
        <v>0</v>
      </c>
      <c r="D1249" s="306">
        <v>0</v>
      </c>
      <c r="E1249" s="307"/>
      <c r="F1249" s="308" t="s">
        <v>1067</v>
      </c>
      <c r="G1249" s="310"/>
      <c r="H1249" s="295" t="b">
        <f t="shared" si="190"/>
        <v>1</v>
      </c>
    </row>
    <row r="1250" s="295" customFormat="1" ht="20" customHeight="1" spans="1:8">
      <c r="A1250" s="305" t="s">
        <v>1068</v>
      </c>
      <c r="B1250" s="306">
        <f t="shared" ref="B1250:G1250" si="194">SUM(B1251:B1253)</f>
        <v>0</v>
      </c>
      <c r="C1250" s="306">
        <f t="shared" si="194"/>
        <v>0</v>
      </c>
      <c r="D1250" s="306">
        <f t="shared" si="194"/>
        <v>0</v>
      </c>
      <c r="E1250" s="307"/>
      <c r="F1250" s="308" t="s">
        <v>1068</v>
      </c>
      <c r="G1250" s="310">
        <f t="shared" si="194"/>
        <v>0</v>
      </c>
      <c r="H1250" s="295" t="b">
        <f t="shared" si="190"/>
        <v>1</v>
      </c>
    </row>
    <row r="1251" s="295" customFormat="1" ht="20" customHeight="1" spans="1:8">
      <c r="A1251" s="311" t="s">
        <v>1069</v>
      </c>
      <c r="B1251" s="306"/>
      <c r="C1251" s="306">
        <v>0</v>
      </c>
      <c r="D1251" s="306">
        <v>0</v>
      </c>
      <c r="E1251" s="307"/>
      <c r="F1251" s="308" t="s">
        <v>1069</v>
      </c>
      <c r="G1251" s="310"/>
      <c r="H1251" s="295" t="b">
        <f t="shared" si="190"/>
        <v>1</v>
      </c>
    </row>
    <row r="1252" s="295" customFormat="1" ht="20" customHeight="1" spans="1:8">
      <c r="A1252" s="311" t="s">
        <v>1070</v>
      </c>
      <c r="B1252" s="306"/>
      <c r="C1252" s="306">
        <v>0</v>
      </c>
      <c r="D1252" s="306">
        <v>0</v>
      </c>
      <c r="E1252" s="307"/>
      <c r="F1252" s="308" t="s">
        <v>1070</v>
      </c>
      <c r="G1252" s="310"/>
      <c r="H1252" s="295" t="b">
        <f t="shared" si="190"/>
        <v>1</v>
      </c>
    </row>
    <row r="1253" s="295" customFormat="1" ht="20" customHeight="1" spans="1:8">
      <c r="A1253" s="311" t="s">
        <v>1071</v>
      </c>
      <c r="B1253" s="306"/>
      <c r="C1253" s="306">
        <v>0</v>
      </c>
      <c r="D1253" s="306">
        <v>0</v>
      </c>
      <c r="E1253" s="307"/>
      <c r="F1253" s="308" t="s">
        <v>1071</v>
      </c>
      <c r="G1253" s="310"/>
      <c r="H1253" s="295" t="b">
        <f t="shared" si="190"/>
        <v>1</v>
      </c>
    </row>
    <row r="1254" s="295" customFormat="1" ht="20" customHeight="1" spans="1:8">
      <c r="A1254" s="305" t="s">
        <v>1072</v>
      </c>
      <c r="B1254" s="306">
        <f t="shared" ref="B1254:G1254" si="195">SUM(B1255,B1270,B1284,B1289,B1295)</f>
        <v>1130</v>
      </c>
      <c r="C1254" s="306">
        <f t="shared" si="195"/>
        <v>2304</v>
      </c>
      <c r="D1254" s="306">
        <f t="shared" si="195"/>
        <v>2304</v>
      </c>
      <c r="E1254" s="307">
        <f>D1254/C1254*100</f>
        <v>100</v>
      </c>
      <c r="F1254" s="308" t="s">
        <v>1073</v>
      </c>
      <c r="G1254" s="309">
        <f t="shared" si="195"/>
        <v>1130</v>
      </c>
      <c r="H1254" s="295" t="b">
        <f t="shared" si="190"/>
        <v>0</v>
      </c>
    </row>
    <row r="1255" s="295" customFormat="1" ht="20" customHeight="1" spans="1:8">
      <c r="A1255" s="305" t="s">
        <v>1074</v>
      </c>
      <c r="B1255" s="306">
        <f t="shared" ref="B1255:G1255" si="196">SUM(B1256:B1269)</f>
        <v>1130</v>
      </c>
      <c r="C1255" s="306">
        <f t="shared" si="196"/>
        <v>1778</v>
      </c>
      <c r="D1255" s="306">
        <f t="shared" si="196"/>
        <v>1778</v>
      </c>
      <c r="E1255" s="307">
        <f>D1255/C1255*100</f>
        <v>100</v>
      </c>
      <c r="F1255" s="308" t="s">
        <v>1074</v>
      </c>
      <c r="G1255" s="310">
        <f t="shared" si="196"/>
        <v>1130</v>
      </c>
      <c r="H1255" s="295" t="b">
        <f t="shared" si="190"/>
        <v>1</v>
      </c>
    </row>
    <row r="1256" s="295" customFormat="1" ht="20" customHeight="1" spans="1:8">
      <c r="A1256" s="311" t="s">
        <v>44</v>
      </c>
      <c r="B1256" s="306">
        <v>158</v>
      </c>
      <c r="C1256" s="306">
        <v>223</v>
      </c>
      <c r="D1256" s="306">
        <v>223</v>
      </c>
      <c r="E1256" s="307">
        <f>D1256/C1256*100</f>
        <v>100</v>
      </c>
      <c r="F1256" s="308" t="s">
        <v>44</v>
      </c>
      <c r="G1256" s="310">
        <v>158</v>
      </c>
      <c r="H1256" s="295" t="b">
        <f t="shared" si="190"/>
        <v>1</v>
      </c>
    </row>
    <row r="1257" s="295" customFormat="1" ht="20" customHeight="1" spans="1:8">
      <c r="A1257" s="311" t="s">
        <v>45</v>
      </c>
      <c r="B1257" s="306"/>
      <c r="C1257" s="306">
        <v>0</v>
      </c>
      <c r="D1257" s="306">
        <v>0</v>
      </c>
      <c r="E1257" s="307"/>
      <c r="F1257" s="308" t="s">
        <v>45</v>
      </c>
      <c r="G1257" s="310"/>
      <c r="H1257" s="295" t="b">
        <f t="shared" si="190"/>
        <v>1</v>
      </c>
    </row>
    <row r="1258" s="295" customFormat="1" ht="20" customHeight="1" spans="1:8">
      <c r="A1258" s="311" t="s">
        <v>46</v>
      </c>
      <c r="B1258" s="306">
        <v>54</v>
      </c>
      <c r="C1258" s="306">
        <v>55</v>
      </c>
      <c r="D1258" s="306">
        <v>55</v>
      </c>
      <c r="E1258" s="307">
        <f>D1258/C1258*100</f>
        <v>100</v>
      </c>
      <c r="F1258" s="308" t="s">
        <v>46</v>
      </c>
      <c r="G1258" s="310">
        <v>54</v>
      </c>
      <c r="H1258" s="295" t="b">
        <f t="shared" si="190"/>
        <v>1</v>
      </c>
    </row>
    <row r="1259" s="295" customFormat="1" ht="20" customHeight="1" spans="1:8">
      <c r="A1259" s="311" t="s">
        <v>1075</v>
      </c>
      <c r="B1259" s="306"/>
      <c r="C1259" s="306">
        <v>0</v>
      </c>
      <c r="D1259" s="306">
        <v>0</v>
      </c>
      <c r="E1259" s="307"/>
      <c r="F1259" s="308" t="s">
        <v>1075</v>
      </c>
      <c r="G1259" s="310"/>
      <c r="H1259" s="295" t="b">
        <f t="shared" si="190"/>
        <v>1</v>
      </c>
    </row>
    <row r="1260" s="295" customFormat="1" ht="20" customHeight="1" spans="1:8">
      <c r="A1260" s="311" t="s">
        <v>1076</v>
      </c>
      <c r="B1260" s="306"/>
      <c r="C1260" s="306">
        <v>0</v>
      </c>
      <c r="D1260" s="306">
        <v>0</v>
      </c>
      <c r="E1260" s="307"/>
      <c r="F1260" s="308" t="s">
        <v>1076</v>
      </c>
      <c r="G1260" s="310"/>
      <c r="H1260" s="295" t="b">
        <f t="shared" si="190"/>
        <v>1</v>
      </c>
    </row>
    <row r="1261" s="295" customFormat="1" ht="20" customHeight="1" spans="1:8">
      <c r="A1261" s="311" t="s">
        <v>1077</v>
      </c>
      <c r="B1261" s="306"/>
      <c r="C1261" s="306">
        <v>0</v>
      </c>
      <c r="D1261" s="306">
        <v>0</v>
      </c>
      <c r="E1261" s="307"/>
      <c r="F1261" s="308" t="s">
        <v>1077</v>
      </c>
      <c r="G1261" s="310"/>
      <c r="H1261" s="295" t="b">
        <f t="shared" si="190"/>
        <v>1</v>
      </c>
    </row>
    <row r="1262" s="295" customFormat="1" ht="20" customHeight="1" spans="1:8">
      <c r="A1262" s="311" t="s">
        <v>1078</v>
      </c>
      <c r="B1262" s="306"/>
      <c r="C1262" s="306">
        <v>0</v>
      </c>
      <c r="D1262" s="306">
        <v>0</v>
      </c>
      <c r="E1262" s="307"/>
      <c r="F1262" s="308" t="s">
        <v>1078</v>
      </c>
      <c r="G1262" s="310"/>
      <c r="H1262" s="295" t="b">
        <f t="shared" si="190"/>
        <v>1</v>
      </c>
    </row>
    <row r="1263" s="295" customFormat="1" ht="20" customHeight="1" spans="1:8">
      <c r="A1263" s="311" t="s">
        <v>1079</v>
      </c>
      <c r="B1263" s="306"/>
      <c r="C1263" s="306">
        <v>0</v>
      </c>
      <c r="D1263" s="306">
        <v>0</v>
      </c>
      <c r="E1263" s="307"/>
      <c r="F1263" s="308" t="s">
        <v>1079</v>
      </c>
      <c r="G1263" s="310"/>
      <c r="H1263" s="295" t="b">
        <f t="shared" si="190"/>
        <v>1</v>
      </c>
    </row>
    <row r="1264" s="295" customFormat="1" ht="20" customHeight="1" spans="1:8">
      <c r="A1264" s="311" t="s">
        <v>1080</v>
      </c>
      <c r="B1264" s="306"/>
      <c r="C1264" s="306">
        <v>0</v>
      </c>
      <c r="D1264" s="306">
        <v>0</v>
      </c>
      <c r="E1264" s="307"/>
      <c r="F1264" s="308" t="s">
        <v>1080</v>
      </c>
      <c r="G1264" s="310"/>
      <c r="H1264" s="295" t="b">
        <f t="shared" si="190"/>
        <v>1</v>
      </c>
    </row>
    <row r="1265" s="295" customFormat="1" ht="20" customHeight="1" spans="1:8">
      <c r="A1265" s="311" t="s">
        <v>1081</v>
      </c>
      <c r="B1265" s="306"/>
      <c r="C1265" s="306">
        <v>0</v>
      </c>
      <c r="D1265" s="306">
        <v>0</v>
      </c>
      <c r="E1265" s="307"/>
      <c r="F1265" s="308" t="s">
        <v>1081</v>
      </c>
      <c r="G1265" s="310"/>
      <c r="H1265" s="295" t="b">
        <f t="shared" si="190"/>
        <v>1</v>
      </c>
    </row>
    <row r="1266" s="295" customFormat="1" ht="20" customHeight="1" spans="1:8">
      <c r="A1266" s="311" t="s">
        <v>1082</v>
      </c>
      <c r="B1266" s="306"/>
      <c r="C1266" s="306">
        <v>0</v>
      </c>
      <c r="D1266" s="306">
        <v>0</v>
      </c>
      <c r="E1266" s="307"/>
      <c r="F1266" s="308" t="s">
        <v>1082</v>
      </c>
      <c r="G1266" s="310"/>
      <c r="H1266" s="295" t="b">
        <f t="shared" si="190"/>
        <v>1</v>
      </c>
    </row>
    <row r="1267" s="295" customFormat="1" ht="20" customHeight="1" spans="1:8">
      <c r="A1267" s="311" t="s">
        <v>1083</v>
      </c>
      <c r="B1267" s="306"/>
      <c r="C1267" s="306">
        <v>0</v>
      </c>
      <c r="D1267" s="306">
        <v>0</v>
      </c>
      <c r="E1267" s="307"/>
      <c r="F1267" s="308" t="s">
        <v>1083</v>
      </c>
      <c r="G1267" s="310"/>
      <c r="H1267" s="295" t="b">
        <f t="shared" si="190"/>
        <v>1</v>
      </c>
    </row>
    <row r="1268" s="295" customFormat="1" ht="20" customHeight="1" spans="1:8">
      <c r="A1268" s="311" t="s">
        <v>53</v>
      </c>
      <c r="B1268" s="306"/>
      <c r="C1268" s="306">
        <v>0</v>
      </c>
      <c r="D1268" s="306">
        <v>0</v>
      </c>
      <c r="E1268" s="307"/>
      <c r="F1268" s="308" t="s">
        <v>53</v>
      </c>
      <c r="G1268" s="310"/>
      <c r="H1268" s="295" t="b">
        <f t="shared" si="190"/>
        <v>1</v>
      </c>
    </row>
    <row r="1269" s="295" customFormat="1" ht="20" customHeight="1" spans="1:8">
      <c r="A1269" s="311" t="s">
        <v>1084</v>
      </c>
      <c r="B1269" s="306">
        <v>918</v>
      </c>
      <c r="C1269" s="306">
        <v>1500</v>
      </c>
      <c r="D1269" s="306">
        <v>1500</v>
      </c>
      <c r="E1269" s="307">
        <f>D1269/C1269*100</f>
        <v>100</v>
      </c>
      <c r="F1269" s="308" t="s">
        <v>1084</v>
      </c>
      <c r="G1269" s="310">
        <v>918</v>
      </c>
      <c r="H1269" s="295" t="b">
        <f t="shared" si="190"/>
        <v>1</v>
      </c>
    </row>
    <row r="1270" s="295" customFormat="1" ht="20" customHeight="1" spans="1:8">
      <c r="A1270" s="305" t="s">
        <v>1085</v>
      </c>
      <c r="B1270" s="306">
        <f t="shared" ref="B1270:G1270" si="197">SUM(B1271:B1283)</f>
        <v>0</v>
      </c>
      <c r="C1270" s="306">
        <f t="shared" si="197"/>
        <v>0</v>
      </c>
      <c r="D1270" s="306">
        <f t="shared" si="197"/>
        <v>0</v>
      </c>
      <c r="E1270" s="307"/>
      <c r="F1270" s="308" t="s">
        <v>1085</v>
      </c>
      <c r="G1270" s="310">
        <f t="shared" si="197"/>
        <v>0</v>
      </c>
      <c r="H1270" s="295" t="b">
        <f t="shared" si="190"/>
        <v>1</v>
      </c>
    </row>
    <row r="1271" s="295" customFormat="1" ht="20" customHeight="1" spans="1:8">
      <c r="A1271" s="311" t="s">
        <v>44</v>
      </c>
      <c r="B1271" s="306"/>
      <c r="C1271" s="306">
        <v>0</v>
      </c>
      <c r="D1271" s="306">
        <v>0</v>
      </c>
      <c r="E1271" s="307"/>
      <c r="F1271" s="308" t="s">
        <v>44</v>
      </c>
      <c r="G1271" s="310"/>
      <c r="H1271" s="295" t="b">
        <f t="shared" si="190"/>
        <v>1</v>
      </c>
    </row>
    <row r="1272" s="295" customFormat="1" ht="20" customHeight="1" spans="1:8">
      <c r="A1272" s="311" t="s">
        <v>45</v>
      </c>
      <c r="B1272" s="306"/>
      <c r="C1272" s="306">
        <v>0</v>
      </c>
      <c r="D1272" s="306">
        <v>0</v>
      </c>
      <c r="E1272" s="307"/>
      <c r="F1272" s="308" t="s">
        <v>45</v>
      </c>
      <c r="G1272" s="310"/>
      <c r="H1272" s="295" t="b">
        <f t="shared" si="190"/>
        <v>1</v>
      </c>
    </row>
    <row r="1273" s="295" customFormat="1" ht="20" customHeight="1" spans="1:8">
      <c r="A1273" s="311" t="s">
        <v>46</v>
      </c>
      <c r="B1273" s="306"/>
      <c r="C1273" s="306">
        <v>0</v>
      </c>
      <c r="D1273" s="306">
        <v>0</v>
      </c>
      <c r="E1273" s="307"/>
      <c r="F1273" s="308" t="s">
        <v>46</v>
      </c>
      <c r="G1273" s="310"/>
      <c r="H1273" s="295" t="b">
        <f t="shared" si="190"/>
        <v>1</v>
      </c>
    </row>
    <row r="1274" s="295" customFormat="1" ht="20" customHeight="1" spans="1:8">
      <c r="A1274" s="311" t="s">
        <v>1086</v>
      </c>
      <c r="B1274" s="306"/>
      <c r="C1274" s="306">
        <v>0</v>
      </c>
      <c r="D1274" s="306">
        <v>0</v>
      </c>
      <c r="E1274" s="307"/>
      <c r="F1274" s="308" t="s">
        <v>1086</v>
      </c>
      <c r="G1274" s="310"/>
      <c r="H1274" s="295" t="b">
        <f t="shared" si="190"/>
        <v>1</v>
      </c>
    </row>
    <row r="1275" s="295" customFormat="1" ht="20" customHeight="1" spans="1:8">
      <c r="A1275" s="311" t="s">
        <v>1087</v>
      </c>
      <c r="B1275" s="306"/>
      <c r="C1275" s="306">
        <v>0</v>
      </c>
      <c r="D1275" s="306">
        <v>0</v>
      </c>
      <c r="E1275" s="307"/>
      <c r="F1275" s="308" t="s">
        <v>1087</v>
      </c>
      <c r="G1275" s="310"/>
      <c r="H1275" s="295" t="b">
        <f t="shared" si="190"/>
        <v>1</v>
      </c>
    </row>
    <row r="1276" s="295" customFormat="1" ht="20" customHeight="1" spans="1:8">
      <c r="A1276" s="311" t="s">
        <v>1088</v>
      </c>
      <c r="B1276" s="306"/>
      <c r="C1276" s="306">
        <v>0</v>
      </c>
      <c r="D1276" s="306">
        <v>0</v>
      </c>
      <c r="E1276" s="307"/>
      <c r="F1276" s="308" t="s">
        <v>1088</v>
      </c>
      <c r="G1276" s="310"/>
      <c r="H1276" s="295" t="b">
        <f t="shared" si="190"/>
        <v>1</v>
      </c>
    </row>
    <row r="1277" s="295" customFormat="1" ht="20" customHeight="1" spans="1:8">
      <c r="A1277" s="311" t="s">
        <v>1089</v>
      </c>
      <c r="B1277" s="306"/>
      <c r="C1277" s="306">
        <v>0</v>
      </c>
      <c r="D1277" s="306">
        <v>0</v>
      </c>
      <c r="E1277" s="307"/>
      <c r="F1277" s="308" t="s">
        <v>1089</v>
      </c>
      <c r="G1277" s="310"/>
      <c r="H1277" s="295" t="b">
        <f t="shared" si="190"/>
        <v>1</v>
      </c>
    </row>
    <row r="1278" s="295" customFormat="1" ht="20" customHeight="1" spans="1:8">
      <c r="A1278" s="311" t="s">
        <v>1090</v>
      </c>
      <c r="B1278" s="306"/>
      <c r="C1278" s="306">
        <v>0</v>
      </c>
      <c r="D1278" s="306">
        <v>0</v>
      </c>
      <c r="E1278" s="307"/>
      <c r="F1278" s="308" t="s">
        <v>1090</v>
      </c>
      <c r="G1278" s="310"/>
      <c r="H1278" s="295" t="b">
        <f t="shared" si="190"/>
        <v>1</v>
      </c>
    </row>
    <row r="1279" s="295" customFormat="1" ht="20" customHeight="1" spans="1:8">
      <c r="A1279" s="311" t="s">
        <v>1091</v>
      </c>
      <c r="B1279" s="306"/>
      <c r="C1279" s="306">
        <v>0</v>
      </c>
      <c r="D1279" s="306">
        <v>0</v>
      </c>
      <c r="E1279" s="307"/>
      <c r="F1279" s="308" t="s">
        <v>1091</v>
      </c>
      <c r="G1279" s="310"/>
      <c r="H1279" s="295" t="b">
        <f t="shared" si="190"/>
        <v>1</v>
      </c>
    </row>
    <row r="1280" s="295" customFormat="1" ht="20" customHeight="1" spans="1:8">
      <c r="A1280" s="311" t="s">
        <v>1092</v>
      </c>
      <c r="B1280" s="306"/>
      <c r="C1280" s="306">
        <v>0</v>
      </c>
      <c r="D1280" s="306">
        <v>0</v>
      </c>
      <c r="E1280" s="307"/>
      <c r="F1280" s="308" t="s">
        <v>1092</v>
      </c>
      <c r="G1280" s="310"/>
      <c r="H1280" s="295" t="b">
        <f t="shared" si="190"/>
        <v>1</v>
      </c>
    </row>
    <row r="1281" s="295" customFormat="1" ht="20" customHeight="1" spans="1:8">
      <c r="A1281" s="311" t="s">
        <v>1093</v>
      </c>
      <c r="B1281" s="306"/>
      <c r="C1281" s="306">
        <v>0</v>
      </c>
      <c r="D1281" s="306">
        <v>0</v>
      </c>
      <c r="E1281" s="307"/>
      <c r="F1281" s="308" t="s">
        <v>1093</v>
      </c>
      <c r="G1281" s="310"/>
      <c r="H1281" s="295" t="b">
        <f t="shared" si="190"/>
        <v>1</v>
      </c>
    </row>
    <row r="1282" s="295" customFormat="1" ht="20" customHeight="1" spans="1:8">
      <c r="A1282" s="311" t="s">
        <v>53</v>
      </c>
      <c r="B1282" s="306"/>
      <c r="C1282" s="306">
        <v>0</v>
      </c>
      <c r="D1282" s="306">
        <v>0</v>
      </c>
      <c r="E1282" s="307"/>
      <c r="F1282" s="308" t="s">
        <v>53</v>
      </c>
      <c r="G1282" s="310"/>
      <c r="H1282" s="295" t="b">
        <f t="shared" si="190"/>
        <v>1</v>
      </c>
    </row>
    <row r="1283" s="295" customFormat="1" ht="20" customHeight="1" spans="1:8">
      <c r="A1283" s="311" t="s">
        <v>1094</v>
      </c>
      <c r="B1283" s="306"/>
      <c r="C1283" s="306">
        <v>0</v>
      </c>
      <c r="D1283" s="306">
        <v>0</v>
      </c>
      <c r="E1283" s="307"/>
      <c r="F1283" s="308" t="s">
        <v>1094</v>
      </c>
      <c r="G1283" s="310"/>
      <c r="H1283" s="295" t="b">
        <f t="shared" si="190"/>
        <v>1</v>
      </c>
    </row>
    <row r="1284" s="295" customFormat="1" ht="20" customHeight="1" spans="1:8">
      <c r="A1284" s="305" t="s">
        <v>1095</v>
      </c>
      <c r="B1284" s="306">
        <f t="shared" ref="B1284:G1284" si="198">SUM(B1285:B1288)</f>
        <v>0</v>
      </c>
      <c r="C1284" s="306">
        <f t="shared" si="198"/>
        <v>0</v>
      </c>
      <c r="D1284" s="306">
        <f t="shared" si="198"/>
        <v>0</v>
      </c>
      <c r="E1284" s="307"/>
      <c r="F1284" s="308" t="s">
        <v>1095</v>
      </c>
      <c r="G1284" s="310">
        <f t="shared" si="198"/>
        <v>0</v>
      </c>
      <c r="H1284" s="295" t="b">
        <f t="shared" si="190"/>
        <v>1</v>
      </c>
    </row>
    <row r="1285" s="295" customFormat="1" ht="20" customHeight="1" spans="1:8">
      <c r="A1285" s="311" t="s">
        <v>1096</v>
      </c>
      <c r="B1285" s="306"/>
      <c r="C1285" s="306">
        <v>0</v>
      </c>
      <c r="D1285" s="306">
        <v>0</v>
      </c>
      <c r="E1285" s="307"/>
      <c r="F1285" s="308" t="s">
        <v>1096</v>
      </c>
      <c r="G1285" s="310"/>
      <c r="H1285" s="295" t="b">
        <f t="shared" si="190"/>
        <v>1</v>
      </c>
    </row>
    <row r="1286" s="295" customFormat="1" ht="20" customHeight="1" spans="1:8">
      <c r="A1286" s="311" t="s">
        <v>1097</v>
      </c>
      <c r="B1286" s="306"/>
      <c r="C1286" s="306">
        <v>0</v>
      </c>
      <c r="D1286" s="306">
        <v>0</v>
      </c>
      <c r="E1286" s="307"/>
      <c r="F1286" s="308" t="s">
        <v>1097</v>
      </c>
      <c r="G1286" s="310"/>
      <c r="H1286" s="295" t="b">
        <f t="shared" si="190"/>
        <v>1</v>
      </c>
    </row>
    <row r="1287" s="295" customFormat="1" ht="20" customHeight="1" spans="1:8">
      <c r="A1287" s="311" t="s">
        <v>1098</v>
      </c>
      <c r="B1287" s="306"/>
      <c r="C1287" s="306">
        <v>0</v>
      </c>
      <c r="D1287" s="306">
        <v>0</v>
      </c>
      <c r="E1287" s="307"/>
      <c r="F1287" s="308" t="s">
        <v>1098</v>
      </c>
      <c r="G1287" s="310"/>
      <c r="H1287" s="295" t="b">
        <f t="shared" si="190"/>
        <v>1</v>
      </c>
    </row>
    <row r="1288" s="295" customFormat="1" ht="20" customHeight="1" spans="1:8">
      <c r="A1288" s="311" t="s">
        <v>1099</v>
      </c>
      <c r="B1288" s="306"/>
      <c r="C1288" s="306">
        <v>0</v>
      </c>
      <c r="D1288" s="306">
        <v>0</v>
      </c>
      <c r="E1288" s="307"/>
      <c r="F1288" s="308" t="s">
        <v>1099</v>
      </c>
      <c r="G1288" s="310"/>
      <c r="H1288" s="295" t="b">
        <f t="shared" si="190"/>
        <v>1</v>
      </c>
    </row>
    <row r="1289" s="295" customFormat="1" ht="20" customHeight="1" spans="1:8">
      <c r="A1289" s="305" t="s">
        <v>1100</v>
      </c>
      <c r="B1289" s="306">
        <f t="shared" ref="B1289:G1289" si="199">SUM(B1290:B1294)</f>
        <v>0</v>
      </c>
      <c r="C1289" s="306">
        <f t="shared" si="199"/>
        <v>526</v>
      </c>
      <c r="D1289" s="306">
        <f t="shared" si="199"/>
        <v>526</v>
      </c>
      <c r="E1289" s="307">
        <f>D1289/C1289*100</f>
        <v>100</v>
      </c>
      <c r="F1289" s="308" t="s">
        <v>1100</v>
      </c>
      <c r="G1289" s="310">
        <f t="shared" si="199"/>
        <v>0</v>
      </c>
      <c r="H1289" s="295" t="b">
        <f t="shared" si="190"/>
        <v>1</v>
      </c>
    </row>
    <row r="1290" s="295" customFormat="1" ht="20" customHeight="1" spans="1:8">
      <c r="A1290" s="311" t="s">
        <v>1101</v>
      </c>
      <c r="B1290" s="306"/>
      <c r="C1290" s="306">
        <v>0</v>
      </c>
      <c r="D1290" s="306">
        <v>0</v>
      </c>
      <c r="E1290" s="307"/>
      <c r="F1290" s="308" t="s">
        <v>1101</v>
      </c>
      <c r="G1290" s="310"/>
      <c r="H1290" s="295" t="b">
        <f t="shared" si="190"/>
        <v>1</v>
      </c>
    </row>
    <row r="1291" s="295" customFormat="1" ht="20" customHeight="1" spans="1:8">
      <c r="A1291" s="311" t="s">
        <v>1102</v>
      </c>
      <c r="B1291" s="306"/>
      <c r="C1291" s="306">
        <v>302</v>
      </c>
      <c r="D1291" s="306">
        <v>302</v>
      </c>
      <c r="E1291" s="307">
        <f>D1291/C1291*100</f>
        <v>100</v>
      </c>
      <c r="F1291" s="308" t="s">
        <v>1102</v>
      </c>
      <c r="G1291" s="310"/>
      <c r="H1291" s="295" t="b">
        <f t="shared" si="190"/>
        <v>1</v>
      </c>
    </row>
    <row r="1292" s="295" customFormat="1" ht="20" customHeight="1" spans="1:8">
      <c r="A1292" s="311" t="s">
        <v>1103</v>
      </c>
      <c r="B1292" s="306"/>
      <c r="C1292" s="306">
        <v>224</v>
      </c>
      <c r="D1292" s="306">
        <v>224</v>
      </c>
      <c r="E1292" s="307">
        <f>D1292/C1292*100</f>
        <v>100</v>
      </c>
      <c r="F1292" s="308" t="s">
        <v>1104</v>
      </c>
      <c r="G1292" s="310"/>
      <c r="H1292" s="295" t="b">
        <f t="shared" si="190"/>
        <v>0</v>
      </c>
    </row>
    <row r="1293" s="295" customFormat="1" ht="20" customHeight="1" spans="1:8">
      <c r="A1293" s="311" t="s">
        <v>1105</v>
      </c>
      <c r="B1293" s="306"/>
      <c r="C1293" s="306">
        <v>0</v>
      </c>
      <c r="D1293" s="306">
        <v>0</v>
      </c>
      <c r="E1293" s="307"/>
      <c r="F1293" s="308" t="s">
        <v>1105</v>
      </c>
      <c r="G1293" s="310"/>
      <c r="H1293" s="295" t="b">
        <f t="shared" si="190"/>
        <v>1</v>
      </c>
    </row>
    <row r="1294" s="295" customFormat="1" ht="20" customHeight="1" spans="1:8">
      <c r="A1294" s="311" t="s">
        <v>1106</v>
      </c>
      <c r="B1294" s="306"/>
      <c r="C1294" s="306">
        <v>0</v>
      </c>
      <c r="D1294" s="306">
        <v>0</v>
      </c>
      <c r="E1294" s="307"/>
      <c r="F1294" s="308" t="s">
        <v>1106</v>
      </c>
      <c r="G1294" s="310"/>
      <c r="H1294" s="295" t="b">
        <f t="shared" si="190"/>
        <v>1</v>
      </c>
    </row>
    <row r="1295" s="295" customFormat="1" ht="20" customHeight="1" spans="1:8">
      <c r="A1295" s="305" t="s">
        <v>1107</v>
      </c>
      <c r="B1295" s="306">
        <f t="shared" ref="B1295:G1295" si="200">SUM(B1296:B1306)</f>
        <v>0</v>
      </c>
      <c r="C1295" s="306">
        <f t="shared" si="200"/>
        <v>0</v>
      </c>
      <c r="D1295" s="306">
        <f t="shared" si="200"/>
        <v>0</v>
      </c>
      <c r="E1295" s="307"/>
      <c r="F1295" s="308" t="s">
        <v>1107</v>
      </c>
      <c r="G1295" s="310">
        <f t="shared" si="200"/>
        <v>0</v>
      </c>
      <c r="H1295" s="295" t="b">
        <f t="shared" si="190"/>
        <v>1</v>
      </c>
    </row>
    <row r="1296" s="295" customFormat="1" ht="20" customHeight="1" spans="1:8">
      <c r="A1296" s="311" t="s">
        <v>1108</v>
      </c>
      <c r="B1296" s="306"/>
      <c r="C1296" s="306">
        <v>0</v>
      </c>
      <c r="D1296" s="306">
        <v>0</v>
      </c>
      <c r="E1296" s="307"/>
      <c r="F1296" s="308" t="s">
        <v>1108</v>
      </c>
      <c r="G1296" s="310"/>
      <c r="H1296" s="295" t="b">
        <f t="shared" si="190"/>
        <v>1</v>
      </c>
    </row>
    <row r="1297" s="295" customFormat="1" ht="20" customHeight="1" spans="1:8">
      <c r="A1297" s="311" t="s">
        <v>1109</v>
      </c>
      <c r="B1297" s="306"/>
      <c r="C1297" s="306">
        <v>0</v>
      </c>
      <c r="D1297" s="306">
        <v>0</v>
      </c>
      <c r="E1297" s="307"/>
      <c r="F1297" s="308" t="s">
        <v>1109</v>
      </c>
      <c r="G1297" s="310"/>
      <c r="H1297" s="295" t="b">
        <f t="shared" si="190"/>
        <v>1</v>
      </c>
    </row>
    <row r="1298" s="295" customFormat="1" ht="20" customHeight="1" spans="1:8">
      <c r="A1298" s="311" t="s">
        <v>1110</v>
      </c>
      <c r="B1298" s="306"/>
      <c r="C1298" s="306">
        <v>0</v>
      </c>
      <c r="D1298" s="306">
        <v>0</v>
      </c>
      <c r="E1298" s="307"/>
      <c r="F1298" s="308" t="s">
        <v>1110</v>
      </c>
      <c r="G1298" s="310"/>
      <c r="H1298" s="295" t="b">
        <f t="shared" si="190"/>
        <v>1</v>
      </c>
    </row>
    <row r="1299" s="295" customFormat="1" ht="20" customHeight="1" spans="1:8">
      <c r="A1299" s="311" t="s">
        <v>1111</v>
      </c>
      <c r="B1299" s="306"/>
      <c r="C1299" s="306">
        <v>0</v>
      </c>
      <c r="D1299" s="306">
        <v>0</v>
      </c>
      <c r="E1299" s="307"/>
      <c r="F1299" s="308" t="s">
        <v>1111</v>
      </c>
      <c r="G1299" s="310"/>
      <c r="H1299" s="295" t="b">
        <f t="shared" ref="H1299:H1362" si="201">EXACT(A1299,F1299)</f>
        <v>1</v>
      </c>
    </row>
    <row r="1300" s="295" customFormat="1" ht="20" customHeight="1" spans="1:8">
      <c r="A1300" s="311" t="s">
        <v>1112</v>
      </c>
      <c r="B1300" s="306"/>
      <c r="C1300" s="306">
        <v>0</v>
      </c>
      <c r="D1300" s="306">
        <v>0</v>
      </c>
      <c r="E1300" s="307"/>
      <c r="F1300" s="308" t="s">
        <v>1112</v>
      </c>
      <c r="G1300" s="310"/>
      <c r="H1300" s="295" t="b">
        <f t="shared" si="201"/>
        <v>1</v>
      </c>
    </row>
    <row r="1301" s="295" customFormat="1" ht="20" customHeight="1" spans="1:8">
      <c r="A1301" s="311" t="s">
        <v>1113</v>
      </c>
      <c r="B1301" s="306"/>
      <c r="C1301" s="306">
        <v>0</v>
      </c>
      <c r="D1301" s="306">
        <v>0</v>
      </c>
      <c r="E1301" s="307"/>
      <c r="F1301" s="308" t="s">
        <v>1113</v>
      </c>
      <c r="G1301" s="310"/>
      <c r="H1301" s="295" t="b">
        <f t="shared" si="201"/>
        <v>1</v>
      </c>
    </row>
    <row r="1302" s="295" customFormat="1" ht="20" customHeight="1" spans="1:8">
      <c r="A1302" s="311" t="s">
        <v>1114</v>
      </c>
      <c r="B1302" s="306"/>
      <c r="C1302" s="306">
        <v>0</v>
      </c>
      <c r="D1302" s="306">
        <v>0</v>
      </c>
      <c r="E1302" s="307"/>
      <c r="F1302" s="308" t="s">
        <v>1114</v>
      </c>
      <c r="G1302" s="310"/>
      <c r="H1302" s="295" t="b">
        <f t="shared" si="201"/>
        <v>1</v>
      </c>
    </row>
    <row r="1303" s="295" customFormat="1" ht="20" customHeight="1" spans="1:8">
      <c r="A1303" s="311" t="s">
        <v>1115</v>
      </c>
      <c r="B1303" s="306"/>
      <c r="C1303" s="306">
        <v>0</v>
      </c>
      <c r="D1303" s="306">
        <v>0</v>
      </c>
      <c r="E1303" s="307"/>
      <c r="F1303" s="308" t="s">
        <v>1115</v>
      </c>
      <c r="G1303" s="310"/>
      <c r="H1303" s="295" t="b">
        <f t="shared" si="201"/>
        <v>1</v>
      </c>
    </row>
    <row r="1304" s="295" customFormat="1" ht="20" customHeight="1" spans="1:8">
      <c r="A1304" s="311" t="s">
        <v>1116</v>
      </c>
      <c r="B1304" s="306"/>
      <c r="C1304" s="306">
        <v>0</v>
      </c>
      <c r="D1304" s="306">
        <v>0</v>
      </c>
      <c r="E1304" s="307"/>
      <c r="F1304" s="308" t="s">
        <v>1116</v>
      </c>
      <c r="G1304" s="310"/>
      <c r="H1304" s="295" t="b">
        <f t="shared" si="201"/>
        <v>1</v>
      </c>
    </row>
    <row r="1305" s="295" customFormat="1" ht="20" customHeight="1" spans="1:8">
      <c r="A1305" s="311" t="s">
        <v>1117</v>
      </c>
      <c r="B1305" s="306"/>
      <c r="C1305" s="306">
        <v>0</v>
      </c>
      <c r="D1305" s="306">
        <v>0</v>
      </c>
      <c r="E1305" s="307"/>
      <c r="F1305" s="308" t="s">
        <v>1117</v>
      </c>
      <c r="G1305" s="310"/>
      <c r="H1305" s="295" t="b">
        <f t="shared" si="201"/>
        <v>1</v>
      </c>
    </row>
    <row r="1306" s="295" customFormat="1" ht="20" customHeight="1" spans="1:8">
      <c r="A1306" s="311" t="s">
        <v>1118</v>
      </c>
      <c r="B1306" s="306"/>
      <c r="C1306" s="306">
        <v>0</v>
      </c>
      <c r="D1306" s="306">
        <v>0</v>
      </c>
      <c r="E1306" s="307"/>
      <c r="F1306" s="308" t="s">
        <v>1118</v>
      </c>
      <c r="G1306" s="310"/>
      <c r="H1306" s="295" t="b">
        <f t="shared" si="201"/>
        <v>1</v>
      </c>
    </row>
    <row r="1307" s="295" customFormat="1" ht="20" customHeight="1" spans="1:8">
      <c r="A1307" s="305" t="s">
        <v>1119</v>
      </c>
      <c r="B1307" s="306">
        <f t="shared" ref="B1307:G1307" si="202">SUM(B1308,B1320,B1326,B1332,B1340,B1353,B1357,B1363)</f>
        <v>3886</v>
      </c>
      <c r="C1307" s="306">
        <f t="shared" si="202"/>
        <v>3400</v>
      </c>
      <c r="D1307" s="306">
        <f t="shared" si="202"/>
        <v>3400</v>
      </c>
      <c r="E1307" s="307">
        <f>D1307/C1307*100</f>
        <v>100</v>
      </c>
      <c r="F1307" s="308" t="s">
        <v>1120</v>
      </c>
      <c r="G1307" s="309">
        <f t="shared" si="202"/>
        <v>3886</v>
      </c>
      <c r="H1307" s="295" t="b">
        <f t="shared" si="201"/>
        <v>0</v>
      </c>
    </row>
    <row r="1308" s="295" customFormat="1" ht="20" customHeight="1" spans="1:8">
      <c r="A1308" s="305" t="s">
        <v>1121</v>
      </c>
      <c r="B1308" s="306">
        <f t="shared" ref="B1308:G1308" si="203">SUM(B1309:B1319)</f>
        <v>537</v>
      </c>
      <c r="C1308" s="306">
        <f t="shared" si="203"/>
        <v>1065</v>
      </c>
      <c r="D1308" s="306">
        <f t="shared" si="203"/>
        <v>1065</v>
      </c>
      <c r="E1308" s="307">
        <f>D1308/C1308*100</f>
        <v>100</v>
      </c>
      <c r="F1308" s="308" t="s">
        <v>1121</v>
      </c>
      <c r="G1308" s="310">
        <f t="shared" si="203"/>
        <v>537</v>
      </c>
      <c r="H1308" s="295" t="b">
        <f t="shared" si="201"/>
        <v>1</v>
      </c>
    </row>
    <row r="1309" s="295" customFormat="1" ht="20" customHeight="1" spans="1:8">
      <c r="A1309" s="311" t="s">
        <v>44</v>
      </c>
      <c r="B1309" s="306"/>
      <c r="C1309" s="306">
        <v>0</v>
      </c>
      <c r="D1309" s="306">
        <v>0</v>
      </c>
      <c r="E1309" s="307"/>
      <c r="F1309" s="308" t="s">
        <v>44</v>
      </c>
      <c r="G1309" s="310"/>
      <c r="H1309" s="295" t="b">
        <f t="shared" si="201"/>
        <v>1</v>
      </c>
    </row>
    <row r="1310" s="295" customFormat="1" ht="20" customHeight="1" spans="1:8">
      <c r="A1310" s="311" t="s">
        <v>45</v>
      </c>
      <c r="B1310" s="306"/>
      <c r="C1310" s="306">
        <v>0</v>
      </c>
      <c r="D1310" s="306">
        <v>0</v>
      </c>
      <c r="E1310" s="307"/>
      <c r="F1310" s="308" t="s">
        <v>45</v>
      </c>
      <c r="G1310" s="310"/>
      <c r="H1310" s="295" t="b">
        <f t="shared" si="201"/>
        <v>1</v>
      </c>
    </row>
    <row r="1311" s="295" customFormat="1" ht="20" customHeight="1" spans="1:8">
      <c r="A1311" s="311" t="s">
        <v>46</v>
      </c>
      <c r="B1311" s="306"/>
      <c r="C1311" s="306">
        <v>0</v>
      </c>
      <c r="D1311" s="306">
        <v>0</v>
      </c>
      <c r="E1311" s="307"/>
      <c r="F1311" s="308" t="s">
        <v>46</v>
      </c>
      <c r="G1311" s="310"/>
      <c r="H1311" s="295" t="b">
        <f t="shared" si="201"/>
        <v>1</v>
      </c>
    </row>
    <row r="1312" s="295" customFormat="1" ht="20" customHeight="1" spans="1:8">
      <c r="A1312" s="311" t="s">
        <v>1122</v>
      </c>
      <c r="B1312" s="306"/>
      <c r="C1312" s="306">
        <v>0</v>
      </c>
      <c r="D1312" s="306">
        <v>0</v>
      </c>
      <c r="E1312" s="307"/>
      <c r="F1312" s="308" t="s">
        <v>1122</v>
      </c>
      <c r="G1312" s="310"/>
      <c r="H1312" s="295" t="b">
        <f t="shared" si="201"/>
        <v>1</v>
      </c>
    </row>
    <row r="1313" s="295" customFormat="1" ht="20" customHeight="1" spans="1:8">
      <c r="A1313" s="311" t="s">
        <v>1123</v>
      </c>
      <c r="B1313" s="306"/>
      <c r="C1313" s="306">
        <v>0</v>
      </c>
      <c r="D1313" s="306">
        <v>0</v>
      </c>
      <c r="E1313" s="307"/>
      <c r="F1313" s="308" t="s">
        <v>1123</v>
      </c>
      <c r="G1313" s="310"/>
      <c r="H1313" s="295" t="b">
        <f t="shared" si="201"/>
        <v>1</v>
      </c>
    </row>
    <row r="1314" s="295" customFormat="1" ht="20" customHeight="1" spans="1:8">
      <c r="A1314" s="311" t="s">
        <v>1124</v>
      </c>
      <c r="B1314" s="306">
        <v>494</v>
      </c>
      <c r="C1314" s="306">
        <v>1019</v>
      </c>
      <c r="D1314" s="306">
        <v>1019</v>
      </c>
      <c r="E1314" s="307">
        <f>D1314/C1314*100</f>
        <v>100</v>
      </c>
      <c r="F1314" s="308" t="s">
        <v>1124</v>
      </c>
      <c r="G1314" s="310">
        <v>494</v>
      </c>
      <c r="H1314" s="295" t="b">
        <f t="shared" si="201"/>
        <v>1</v>
      </c>
    </row>
    <row r="1315" s="295" customFormat="1" ht="20" customHeight="1" spans="1:8">
      <c r="A1315" s="311" t="s">
        <v>1125</v>
      </c>
      <c r="B1315" s="306"/>
      <c r="C1315" s="306">
        <v>0</v>
      </c>
      <c r="D1315" s="306">
        <v>0</v>
      </c>
      <c r="E1315" s="307"/>
      <c r="F1315" s="308" t="s">
        <v>1125</v>
      </c>
      <c r="G1315" s="310"/>
      <c r="H1315" s="295" t="b">
        <f t="shared" si="201"/>
        <v>1</v>
      </c>
    </row>
    <row r="1316" s="295" customFormat="1" ht="20" customHeight="1" spans="1:8">
      <c r="A1316" s="311" t="s">
        <v>1126</v>
      </c>
      <c r="B1316" s="306">
        <v>43</v>
      </c>
      <c r="C1316" s="306">
        <v>46</v>
      </c>
      <c r="D1316" s="306">
        <v>46</v>
      </c>
      <c r="E1316" s="307">
        <f>D1316/C1316*100</f>
        <v>100</v>
      </c>
      <c r="F1316" s="308" t="s">
        <v>1126</v>
      </c>
      <c r="G1316" s="310">
        <v>43</v>
      </c>
      <c r="H1316" s="295" t="b">
        <f t="shared" si="201"/>
        <v>1</v>
      </c>
    </row>
    <row r="1317" s="295" customFormat="1" ht="20" customHeight="1" spans="1:8">
      <c r="A1317" s="311" t="s">
        <v>1127</v>
      </c>
      <c r="B1317" s="306"/>
      <c r="C1317" s="306">
        <v>0</v>
      </c>
      <c r="D1317" s="306">
        <v>0</v>
      </c>
      <c r="E1317" s="307"/>
      <c r="F1317" s="308" t="s">
        <v>1127</v>
      </c>
      <c r="G1317" s="310"/>
      <c r="H1317" s="295" t="b">
        <f t="shared" si="201"/>
        <v>1</v>
      </c>
    </row>
    <row r="1318" s="295" customFormat="1" ht="20" customHeight="1" spans="1:8">
      <c r="A1318" s="311" t="s">
        <v>53</v>
      </c>
      <c r="B1318" s="306"/>
      <c r="C1318" s="306">
        <v>0</v>
      </c>
      <c r="D1318" s="306">
        <v>0</v>
      </c>
      <c r="E1318" s="307"/>
      <c r="F1318" s="308" t="s">
        <v>53</v>
      </c>
      <c r="G1318" s="310"/>
      <c r="H1318" s="295" t="b">
        <f t="shared" si="201"/>
        <v>1</v>
      </c>
    </row>
    <row r="1319" s="295" customFormat="1" ht="20" customHeight="1" spans="1:8">
      <c r="A1319" s="311" t="s">
        <v>1128</v>
      </c>
      <c r="B1319" s="306"/>
      <c r="C1319" s="306">
        <v>0</v>
      </c>
      <c r="D1319" s="306">
        <v>0</v>
      </c>
      <c r="E1319" s="307"/>
      <c r="F1319" s="308" t="s">
        <v>1128</v>
      </c>
      <c r="G1319" s="310"/>
      <c r="H1319" s="295" t="b">
        <f t="shared" si="201"/>
        <v>1</v>
      </c>
    </row>
    <row r="1320" s="295" customFormat="1" ht="20" customHeight="1" spans="1:8">
      <c r="A1320" s="305" t="s">
        <v>1129</v>
      </c>
      <c r="B1320" s="306">
        <f t="shared" ref="B1320:G1320" si="204">SUM(B1321:B1325)</f>
        <v>349</v>
      </c>
      <c r="C1320" s="306">
        <f t="shared" si="204"/>
        <v>603</v>
      </c>
      <c r="D1320" s="306">
        <f t="shared" si="204"/>
        <v>603</v>
      </c>
      <c r="E1320" s="307">
        <f>D1320/C1320*100</f>
        <v>100</v>
      </c>
      <c r="F1320" s="308" t="s">
        <v>1129</v>
      </c>
      <c r="G1320" s="310">
        <f t="shared" si="204"/>
        <v>349</v>
      </c>
      <c r="H1320" s="295" t="b">
        <f t="shared" si="201"/>
        <v>1</v>
      </c>
    </row>
    <row r="1321" s="295" customFormat="1" ht="20" customHeight="1" spans="1:8">
      <c r="A1321" s="311" t="s">
        <v>44</v>
      </c>
      <c r="B1321" s="306"/>
      <c r="C1321" s="306">
        <v>0</v>
      </c>
      <c r="D1321" s="306">
        <v>0</v>
      </c>
      <c r="E1321" s="307"/>
      <c r="F1321" s="308" t="s">
        <v>44</v>
      </c>
      <c r="G1321" s="310"/>
      <c r="H1321" s="295" t="b">
        <f t="shared" si="201"/>
        <v>1</v>
      </c>
    </row>
    <row r="1322" s="295" customFormat="1" ht="20" customHeight="1" spans="1:8">
      <c r="A1322" s="311" t="s">
        <v>45</v>
      </c>
      <c r="B1322" s="306"/>
      <c r="C1322" s="306">
        <v>0</v>
      </c>
      <c r="D1322" s="306">
        <v>0</v>
      </c>
      <c r="E1322" s="307"/>
      <c r="F1322" s="308" t="s">
        <v>45</v>
      </c>
      <c r="G1322" s="310"/>
      <c r="H1322" s="295" t="b">
        <f t="shared" si="201"/>
        <v>1</v>
      </c>
    </row>
    <row r="1323" s="295" customFormat="1" ht="20" customHeight="1" spans="1:8">
      <c r="A1323" s="311" t="s">
        <v>46</v>
      </c>
      <c r="B1323" s="306"/>
      <c r="C1323" s="306">
        <v>0</v>
      </c>
      <c r="D1323" s="306">
        <v>0</v>
      </c>
      <c r="E1323" s="307"/>
      <c r="F1323" s="308" t="s">
        <v>46</v>
      </c>
      <c r="G1323" s="310"/>
      <c r="H1323" s="295" t="b">
        <f t="shared" si="201"/>
        <v>1</v>
      </c>
    </row>
    <row r="1324" s="295" customFormat="1" ht="20" customHeight="1" spans="1:8">
      <c r="A1324" s="311" t="s">
        <v>1130</v>
      </c>
      <c r="B1324" s="306">
        <v>349</v>
      </c>
      <c r="C1324" s="306">
        <v>603</v>
      </c>
      <c r="D1324" s="306">
        <v>603</v>
      </c>
      <c r="E1324" s="307">
        <f>D1324/C1324*100</f>
        <v>100</v>
      </c>
      <c r="F1324" s="308" t="s">
        <v>1130</v>
      </c>
      <c r="G1324" s="310">
        <v>349</v>
      </c>
      <c r="H1324" s="295" t="b">
        <f t="shared" si="201"/>
        <v>1</v>
      </c>
    </row>
    <row r="1325" s="295" customFormat="1" ht="20" customHeight="1" spans="1:8">
      <c r="A1325" s="311" t="s">
        <v>1131</v>
      </c>
      <c r="B1325" s="306"/>
      <c r="C1325" s="306">
        <v>0</v>
      </c>
      <c r="D1325" s="306">
        <v>0</v>
      </c>
      <c r="E1325" s="307"/>
      <c r="F1325" s="308" t="s">
        <v>1131</v>
      </c>
      <c r="G1325" s="310"/>
      <c r="H1325" s="295" t="b">
        <f t="shared" si="201"/>
        <v>1</v>
      </c>
    </row>
    <row r="1326" s="295" customFormat="1" ht="20" customHeight="1" spans="1:8">
      <c r="A1326" s="305" t="s">
        <v>1132</v>
      </c>
      <c r="B1326" s="306">
        <f t="shared" ref="B1326:G1326" si="205">SUM(B1327:B1331)</f>
        <v>0</v>
      </c>
      <c r="C1326" s="306">
        <f t="shared" si="205"/>
        <v>0</v>
      </c>
      <c r="D1326" s="306">
        <f t="shared" si="205"/>
        <v>0</v>
      </c>
      <c r="E1326" s="307"/>
      <c r="F1326" s="308" t="s">
        <v>1132</v>
      </c>
      <c r="G1326" s="310">
        <f t="shared" si="205"/>
        <v>0</v>
      </c>
      <c r="H1326" s="295" t="b">
        <f t="shared" si="201"/>
        <v>1</v>
      </c>
    </row>
    <row r="1327" s="295" customFormat="1" ht="20" customHeight="1" spans="1:8">
      <c r="A1327" s="311" t="s">
        <v>44</v>
      </c>
      <c r="B1327" s="306"/>
      <c r="C1327" s="306">
        <v>0</v>
      </c>
      <c r="D1327" s="306">
        <v>0</v>
      </c>
      <c r="E1327" s="307"/>
      <c r="F1327" s="308" t="s">
        <v>44</v>
      </c>
      <c r="G1327" s="310"/>
      <c r="H1327" s="295" t="b">
        <f t="shared" si="201"/>
        <v>1</v>
      </c>
    </row>
    <row r="1328" s="295" customFormat="1" ht="20" customHeight="1" spans="1:8">
      <c r="A1328" s="311" t="s">
        <v>45</v>
      </c>
      <c r="B1328" s="306"/>
      <c r="C1328" s="306">
        <v>0</v>
      </c>
      <c r="D1328" s="306">
        <v>0</v>
      </c>
      <c r="E1328" s="307"/>
      <c r="F1328" s="308" t="s">
        <v>45</v>
      </c>
      <c r="G1328" s="310"/>
      <c r="H1328" s="295" t="b">
        <f t="shared" si="201"/>
        <v>1</v>
      </c>
    </row>
    <row r="1329" s="295" customFormat="1" ht="20" customHeight="1" spans="1:8">
      <c r="A1329" s="311" t="s">
        <v>46</v>
      </c>
      <c r="B1329" s="306"/>
      <c r="C1329" s="306">
        <v>0</v>
      </c>
      <c r="D1329" s="306">
        <v>0</v>
      </c>
      <c r="E1329" s="307"/>
      <c r="F1329" s="308" t="s">
        <v>46</v>
      </c>
      <c r="G1329" s="310"/>
      <c r="H1329" s="295" t="b">
        <f t="shared" si="201"/>
        <v>1</v>
      </c>
    </row>
    <row r="1330" s="295" customFormat="1" ht="20" customHeight="1" spans="1:8">
      <c r="A1330" s="311" t="s">
        <v>1133</v>
      </c>
      <c r="B1330" s="306"/>
      <c r="C1330" s="306">
        <v>0</v>
      </c>
      <c r="D1330" s="306">
        <v>0</v>
      </c>
      <c r="E1330" s="307"/>
      <c r="F1330" s="308" t="s">
        <v>1133</v>
      </c>
      <c r="G1330" s="310"/>
      <c r="H1330" s="295" t="b">
        <f t="shared" si="201"/>
        <v>1</v>
      </c>
    </row>
    <row r="1331" s="295" customFormat="1" ht="20" customHeight="1" spans="1:8">
      <c r="A1331" s="311" t="s">
        <v>1134</v>
      </c>
      <c r="B1331" s="306"/>
      <c r="C1331" s="306">
        <v>0</v>
      </c>
      <c r="D1331" s="306">
        <v>0</v>
      </c>
      <c r="E1331" s="307"/>
      <c r="F1331" s="308" t="s">
        <v>1134</v>
      </c>
      <c r="G1331" s="310"/>
      <c r="H1331" s="295" t="b">
        <f t="shared" si="201"/>
        <v>1</v>
      </c>
    </row>
    <row r="1332" s="295" customFormat="1" ht="20" customHeight="1" spans="1:8">
      <c r="A1332" s="305" t="s">
        <v>1135</v>
      </c>
      <c r="B1332" s="306">
        <f t="shared" ref="B1332:G1332" si="206">SUM(B1333:B1339)</f>
        <v>0</v>
      </c>
      <c r="C1332" s="306">
        <f t="shared" si="206"/>
        <v>523</v>
      </c>
      <c r="D1332" s="306">
        <f t="shared" si="206"/>
        <v>523</v>
      </c>
      <c r="E1332" s="307">
        <f>D1332/C1332*100</f>
        <v>100</v>
      </c>
      <c r="F1332" s="308" t="s">
        <v>1135</v>
      </c>
      <c r="G1332" s="310">
        <f t="shared" si="206"/>
        <v>0</v>
      </c>
      <c r="H1332" s="295" t="b">
        <f t="shared" si="201"/>
        <v>1</v>
      </c>
    </row>
    <row r="1333" s="295" customFormat="1" ht="20" customHeight="1" spans="1:8">
      <c r="A1333" s="311" t="s">
        <v>44</v>
      </c>
      <c r="B1333" s="306"/>
      <c r="C1333" s="306">
        <v>0</v>
      </c>
      <c r="D1333" s="306">
        <v>0</v>
      </c>
      <c r="E1333" s="307"/>
      <c r="F1333" s="308" t="s">
        <v>44</v>
      </c>
      <c r="G1333" s="310"/>
      <c r="H1333" s="295" t="b">
        <f t="shared" si="201"/>
        <v>1</v>
      </c>
    </row>
    <row r="1334" s="295" customFormat="1" ht="20" customHeight="1" spans="1:8">
      <c r="A1334" s="311" t="s">
        <v>45</v>
      </c>
      <c r="B1334" s="306"/>
      <c r="C1334" s="306">
        <v>0</v>
      </c>
      <c r="D1334" s="306">
        <v>0</v>
      </c>
      <c r="E1334" s="307"/>
      <c r="F1334" s="308" t="s">
        <v>45</v>
      </c>
      <c r="G1334" s="310"/>
      <c r="H1334" s="295" t="b">
        <f t="shared" si="201"/>
        <v>1</v>
      </c>
    </row>
    <row r="1335" s="295" customFormat="1" ht="20" customHeight="1" spans="1:8">
      <c r="A1335" s="311" t="s">
        <v>46</v>
      </c>
      <c r="B1335" s="306"/>
      <c r="C1335" s="306">
        <v>0</v>
      </c>
      <c r="D1335" s="306">
        <v>0</v>
      </c>
      <c r="E1335" s="307"/>
      <c r="F1335" s="308" t="s">
        <v>46</v>
      </c>
      <c r="G1335" s="310"/>
      <c r="H1335" s="295" t="b">
        <f t="shared" si="201"/>
        <v>1</v>
      </c>
    </row>
    <row r="1336" s="295" customFormat="1" ht="20" customHeight="1" spans="1:8">
      <c r="A1336" s="311" t="s">
        <v>1136</v>
      </c>
      <c r="B1336" s="306"/>
      <c r="C1336" s="306">
        <v>0</v>
      </c>
      <c r="D1336" s="306">
        <v>0</v>
      </c>
      <c r="E1336" s="307"/>
      <c r="F1336" s="308" t="s">
        <v>1136</v>
      </c>
      <c r="G1336" s="310"/>
      <c r="H1336" s="295" t="b">
        <f t="shared" si="201"/>
        <v>1</v>
      </c>
    </row>
    <row r="1337" s="295" customFormat="1" ht="20" customHeight="1" spans="1:8">
      <c r="A1337" s="311" t="s">
        <v>1137</v>
      </c>
      <c r="B1337" s="306"/>
      <c r="C1337" s="306">
        <v>0</v>
      </c>
      <c r="D1337" s="306">
        <v>0</v>
      </c>
      <c r="E1337" s="307"/>
      <c r="F1337" s="308" t="s">
        <v>1137</v>
      </c>
      <c r="G1337" s="310"/>
      <c r="H1337" s="295" t="b">
        <f t="shared" si="201"/>
        <v>1</v>
      </c>
    </row>
    <row r="1338" s="295" customFormat="1" ht="20" customHeight="1" spans="1:8">
      <c r="A1338" s="311" t="s">
        <v>53</v>
      </c>
      <c r="B1338" s="306"/>
      <c r="C1338" s="306">
        <v>0</v>
      </c>
      <c r="D1338" s="306">
        <v>0</v>
      </c>
      <c r="E1338" s="307"/>
      <c r="F1338" s="308" t="s">
        <v>53</v>
      </c>
      <c r="G1338" s="310"/>
      <c r="H1338" s="295" t="b">
        <f t="shared" si="201"/>
        <v>1</v>
      </c>
    </row>
    <row r="1339" s="295" customFormat="1" ht="20" customHeight="1" spans="1:8">
      <c r="A1339" s="311" t="s">
        <v>1138</v>
      </c>
      <c r="B1339" s="306"/>
      <c r="C1339" s="306">
        <v>523</v>
      </c>
      <c r="D1339" s="306">
        <v>523</v>
      </c>
      <c r="E1339" s="307">
        <f>D1339/C1339*100</f>
        <v>100</v>
      </c>
      <c r="F1339" s="308" t="s">
        <v>1138</v>
      </c>
      <c r="G1339" s="310"/>
      <c r="H1339" s="295" t="b">
        <f t="shared" si="201"/>
        <v>1</v>
      </c>
    </row>
    <row r="1340" s="295" customFormat="1" ht="20" customHeight="1" spans="1:8">
      <c r="A1340" s="305" t="s">
        <v>1139</v>
      </c>
      <c r="B1340" s="306">
        <f t="shared" ref="B1340:G1340" si="207">SUM(B1341:B1352)</f>
        <v>0</v>
      </c>
      <c r="C1340" s="306">
        <f t="shared" si="207"/>
        <v>0</v>
      </c>
      <c r="D1340" s="306">
        <f t="shared" si="207"/>
        <v>0</v>
      </c>
      <c r="E1340" s="307"/>
      <c r="F1340" s="308" t="s">
        <v>1139</v>
      </c>
      <c r="G1340" s="310">
        <f t="shared" si="207"/>
        <v>0</v>
      </c>
      <c r="H1340" s="295" t="b">
        <f t="shared" si="201"/>
        <v>1</v>
      </c>
    </row>
    <row r="1341" s="295" customFormat="1" ht="20" customHeight="1" spans="1:8">
      <c r="A1341" s="311" t="s">
        <v>44</v>
      </c>
      <c r="B1341" s="306"/>
      <c r="C1341" s="306">
        <v>0</v>
      </c>
      <c r="D1341" s="306">
        <v>0</v>
      </c>
      <c r="E1341" s="307"/>
      <c r="F1341" s="308" t="s">
        <v>44</v>
      </c>
      <c r="G1341" s="310"/>
      <c r="H1341" s="295" t="b">
        <f t="shared" si="201"/>
        <v>1</v>
      </c>
    </row>
    <row r="1342" s="295" customFormat="1" ht="20" customHeight="1" spans="1:8">
      <c r="A1342" s="311" t="s">
        <v>45</v>
      </c>
      <c r="B1342" s="306"/>
      <c r="C1342" s="306">
        <v>0</v>
      </c>
      <c r="D1342" s="306">
        <v>0</v>
      </c>
      <c r="E1342" s="307"/>
      <c r="F1342" s="308" t="s">
        <v>45</v>
      </c>
      <c r="G1342" s="310"/>
      <c r="H1342" s="295" t="b">
        <f t="shared" si="201"/>
        <v>1</v>
      </c>
    </row>
    <row r="1343" s="295" customFormat="1" ht="20" customHeight="1" spans="1:8">
      <c r="A1343" s="311" t="s">
        <v>46</v>
      </c>
      <c r="B1343" s="306"/>
      <c r="C1343" s="306">
        <v>0</v>
      </c>
      <c r="D1343" s="306">
        <v>0</v>
      </c>
      <c r="E1343" s="307"/>
      <c r="F1343" s="308" t="s">
        <v>46</v>
      </c>
      <c r="G1343" s="310"/>
      <c r="H1343" s="295" t="b">
        <f t="shared" si="201"/>
        <v>1</v>
      </c>
    </row>
    <row r="1344" s="295" customFormat="1" ht="20" customHeight="1" spans="1:8">
      <c r="A1344" s="311" t="s">
        <v>1140</v>
      </c>
      <c r="B1344" s="306"/>
      <c r="C1344" s="306">
        <v>0</v>
      </c>
      <c r="D1344" s="306">
        <v>0</v>
      </c>
      <c r="E1344" s="307"/>
      <c r="F1344" s="308" t="s">
        <v>1140</v>
      </c>
      <c r="G1344" s="310"/>
      <c r="H1344" s="295" t="b">
        <f t="shared" si="201"/>
        <v>1</v>
      </c>
    </row>
    <row r="1345" s="295" customFormat="1" ht="20" customHeight="1" spans="1:8">
      <c r="A1345" s="311" t="s">
        <v>1141</v>
      </c>
      <c r="B1345" s="306"/>
      <c r="C1345" s="306">
        <v>0</v>
      </c>
      <c r="D1345" s="306">
        <v>0</v>
      </c>
      <c r="E1345" s="307"/>
      <c r="F1345" s="308" t="s">
        <v>1141</v>
      </c>
      <c r="G1345" s="310"/>
      <c r="H1345" s="295" t="b">
        <f t="shared" si="201"/>
        <v>1</v>
      </c>
    </row>
    <row r="1346" s="295" customFormat="1" ht="20" customHeight="1" spans="1:8">
      <c r="A1346" s="311" t="s">
        <v>1142</v>
      </c>
      <c r="B1346" s="306"/>
      <c r="C1346" s="306">
        <v>0</v>
      </c>
      <c r="D1346" s="306">
        <v>0</v>
      </c>
      <c r="E1346" s="307"/>
      <c r="F1346" s="308" t="s">
        <v>1142</v>
      </c>
      <c r="G1346" s="310"/>
      <c r="H1346" s="295" t="b">
        <f t="shared" si="201"/>
        <v>1</v>
      </c>
    </row>
    <row r="1347" s="295" customFormat="1" ht="20" customHeight="1" spans="1:8">
      <c r="A1347" s="311" t="s">
        <v>1143</v>
      </c>
      <c r="B1347" s="306"/>
      <c r="C1347" s="306">
        <v>0</v>
      </c>
      <c r="D1347" s="306">
        <v>0</v>
      </c>
      <c r="E1347" s="307"/>
      <c r="F1347" s="308" t="s">
        <v>1143</v>
      </c>
      <c r="G1347" s="310"/>
      <c r="H1347" s="295" t="b">
        <f t="shared" si="201"/>
        <v>1</v>
      </c>
    </row>
    <row r="1348" s="295" customFormat="1" ht="20" customHeight="1" spans="1:8">
      <c r="A1348" s="311" t="s">
        <v>1144</v>
      </c>
      <c r="B1348" s="306"/>
      <c r="C1348" s="306">
        <v>0</v>
      </c>
      <c r="D1348" s="306">
        <v>0</v>
      </c>
      <c r="E1348" s="307"/>
      <c r="F1348" s="308" t="s">
        <v>1144</v>
      </c>
      <c r="G1348" s="310"/>
      <c r="H1348" s="295" t="b">
        <f t="shared" si="201"/>
        <v>1</v>
      </c>
    </row>
    <row r="1349" s="295" customFormat="1" ht="20" customHeight="1" spans="1:8">
      <c r="A1349" s="311" t="s">
        <v>1145</v>
      </c>
      <c r="B1349" s="306"/>
      <c r="C1349" s="306">
        <v>0</v>
      </c>
      <c r="D1349" s="306">
        <v>0</v>
      </c>
      <c r="E1349" s="307"/>
      <c r="F1349" s="308" t="s">
        <v>1145</v>
      </c>
      <c r="G1349" s="310"/>
      <c r="H1349" s="295" t="b">
        <f t="shared" si="201"/>
        <v>1</v>
      </c>
    </row>
    <row r="1350" s="295" customFormat="1" ht="20" customHeight="1" spans="1:8">
      <c r="A1350" s="311" t="s">
        <v>1146</v>
      </c>
      <c r="B1350" s="306"/>
      <c r="C1350" s="306">
        <v>0</v>
      </c>
      <c r="D1350" s="306">
        <v>0</v>
      </c>
      <c r="E1350" s="307"/>
      <c r="F1350" s="308" t="s">
        <v>1146</v>
      </c>
      <c r="G1350" s="310"/>
      <c r="H1350" s="295" t="b">
        <f t="shared" si="201"/>
        <v>1</v>
      </c>
    </row>
    <row r="1351" s="295" customFormat="1" ht="20" customHeight="1" spans="1:8">
      <c r="A1351" s="311" t="s">
        <v>1147</v>
      </c>
      <c r="B1351" s="306"/>
      <c r="C1351" s="306">
        <v>0</v>
      </c>
      <c r="D1351" s="306">
        <v>0</v>
      </c>
      <c r="E1351" s="307"/>
      <c r="F1351" s="308" t="s">
        <v>1147</v>
      </c>
      <c r="G1351" s="310"/>
      <c r="H1351" s="295" t="b">
        <f t="shared" si="201"/>
        <v>1</v>
      </c>
    </row>
    <row r="1352" s="295" customFormat="1" ht="20" customHeight="1" spans="1:8">
      <c r="A1352" s="311" t="s">
        <v>1148</v>
      </c>
      <c r="B1352" s="306"/>
      <c r="C1352" s="306">
        <v>0</v>
      </c>
      <c r="D1352" s="306">
        <v>0</v>
      </c>
      <c r="E1352" s="307"/>
      <c r="F1352" s="308" t="s">
        <v>1148</v>
      </c>
      <c r="G1352" s="310"/>
      <c r="H1352" s="295" t="b">
        <f t="shared" si="201"/>
        <v>1</v>
      </c>
    </row>
    <row r="1353" s="295" customFormat="1" ht="20" customHeight="1" spans="1:8">
      <c r="A1353" s="305" t="s">
        <v>1149</v>
      </c>
      <c r="B1353" s="306">
        <f t="shared" ref="B1353:G1353" si="208">SUM(B1354:B1356)</f>
        <v>3000</v>
      </c>
      <c r="C1353" s="306">
        <f t="shared" si="208"/>
        <v>517</v>
      </c>
      <c r="D1353" s="306">
        <f t="shared" si="208"/>
        <v>517</v>
      </c>
      <c r="E1353" s="307">
        <f>D1353/C1353*100</f>
        <v>100</v>
      </c>
      <c r="F1353" s="308" t="s">
        <v>1149</v>
      </c>
      <c r="G1353" s="310">
        <f t="shared" si="208"/>
        <v>3000</v>
      </c>
      <c r="H1353" s="295" t="b">
        <f t="shared" si="201"/>
        <v>1</v>
      </c>
    </row>
    <row r="1354" s="295" customFormat="1" ht="20" customHeight="1" spans="1:8">
      <c r="A1354" s="311" t="s">
        <v>1150</v>
      </c>
      <c r="B1354" s="306">
        <v>3000</v>
      </c>
      <c r="C1354" s="306">
        <v>517</v>
      </c>
      <c r="D1354" s="306">
        <v>517</v>
      </c>
      <c r="E1354" s="307">
        <f>D1354/C1354*100</f>
        <v>100</v>
      </c>
      <c r="F1354" s="308" t="s">
        <v>1150</v>
      </c>
      <c r="G1354" s="310">
        <v>3000</v>
      </c>
      <c r="H1354" s="295" t="b">
        <f t="shared" si="201"/>
        <v>1</v>
      </c>
    </row>
    <row r="1355" s="295" customFormat="1" ht="20" customHeight="1" spans="1:8">
      <c r="A1355" s="311" t="s">
        <v>1151</v>
      </c>
      <c r="B1355" s="306"/>
      <c r="C1355" s="306">
        <v>0</v>
      </c>
      <c r="D1355" s="306">
        <v>0</v>
      </c>
      <c r="E1355" s="307"/>
      <c r="F1355" s="308" t="s">
        <v>1151</v>
      </c>
      <c r="G1355" s="310"/>
      <c r="H1355" s="295" t="b">
        <f t="shared" si="201"/>
        <v>1</v>
      </c>
    </row>
    <row r="1356" s="295" customFormat="1" ht="20" customHeight="1" spans="1:8">
      <c r="A1356" s="311" t="s">
        <v>1152</v>
      </c>
      <c r="B1356" s="306"/>
      <c r="C1356" s="306">
        <v>0</v>
      </c>
      <c r="D1356" s="306">
        <v>0</v>
      </c>
      <c r="E1356" s="307"/>
      <c r="F1356" s="308" t="s">
        <v>1152</v>
      </c>
      <c r="G1356" s="310"/>
      <c r="H1356" s="295" t="b">
        <f t="shared" si="201"/>
        <v>1</v>
      </c>
    </row>
    <row r="1357" s="295" customFormat="1" ht="20" customHeight="1" spans="1:8">
      <c r="A1357" s="305" t="s">
        <v>1153</v>
      </c>
      <c r="B1357" s="306">
        <f t="shared" ref="B1357:G1357" si="209">SUM(B1358:B1362)</f>
        <v>0</v>
      </c>
      <c r="C1357" s="306">
        <f t="shared" si="209"/>
        <v>692</v>
      </c>
      <c r="D1357" s="306">
        <f t="shared" si="209"/>
        <v>692</v>
      </c>
      <c r="E1357" s="307">
        <f>D1357/C1357*100</f>
        <v>100</v>
      </c>
      <c r="F1357" s="308" t="s">
        <v>1153</v>
      </c>
      <c r="G1357" s="310">
        <f t="shared" si="209"/>
        <v>0</v>
      </c>
      <c r="H1357" s="295" t="b">
        <f t="shared" si="201"/>
        <v>1</v>
      </c>
    </row>
    <row r="1358" s="295" customFormat="1" ht="20" customHeight="1" spans="1:8">
      <c r="A1358" s="311" t="s">
        <v>1154</v>
      </c>
      <c r="B1358" s="306"/>
      <c r="C1358" s="306">
        <v>0</v>
      </c>
      <c r="D1358" s="306">
        <v>0</v>
      </c>
      <c r="E1358" s="307"/>
      <c r="F1358" s="308" t="s">
        <v>1154</v>
      </c>
      <c r="G1358" s="310"/>
      <c r="H1358" s="295" t="b">
        <f t="shared" si="201"/>
        <v>1</v>
      </c>
    </row>
    <row r="1359" s="295" customFormat="1" ht="20" customHeight="1" spans="1:8">
      <c r="A1359" s="311" t="s">
        <v>1155</v>
      </c>
      <c r="B1359" s="306"/>
      <c r="C1359" s="306">
        <v>669</v>
      </c>
      <c r="D1359" s="306">
        <v>669</v>
      </c>
      <c r="E1359" s="307">
        <f>D1359/C1359*100</f>
        <v>100</v>
      </c>
      <c r="F1359" s="308" t="s">
        <v>1155</v>
      </c>
      <c r="G1359" s="310"/>
      <c r="H1359" s="295" t="b">
        <f t="shared" si="201"/>
        <v>1</v>
      </c>
    </row>
    <row r="1360" s="295" customFormat="1" ht="20" customHeight="1" spans="1:8">
      <c r="A1360" s="311" t="s">
        <v>1156</v>
      </c>
      <c r="B1360" s="306"/>
      <c r="C1360" s="306">
        <v>23</v>
      </c>
      <c r="D1360" s="306">
        <v>23</v>
      </c>
      <c r="E1360" s="307">
        <f>D1360/C1360*100</f>
        <v>100</v>
      </c>
      <c r="F1360" s="308" t="s">
        <v>1156</v>
      </c>
      <c r="G1360" s="310"/>
      <c r="H1360" s="295" t="b">
        <f t="shared" si="201"/>
        <v>1</v>
      </c>
    </row>
    <row r="1361" s="295" customFormat="1" ht="20" customHeight="1" spans="1:8">
      <c r="A1361" s="311" t="s">
        <v>1157</v>
      </c>
      <c r="B1361" s="306"/>
      <c r="C1361" s="306">
        <v>0</v>
      </c>
      <c r="D1361" s="306">
        <v>0</v>
      </c>
      <c r="E1361" s="307"/>
      <c r="F1361" s="308" t="s">
        <v>1157</v>
      </c>
      <c r="G1361" s="310"/>
      <c r="H1361" s="295" t="b">
        <f t="shared" si="201"/>
        <v>1</v>
      </c>
    </row>
    <row r="1362" s="295" customFormat="1" ht="20" customHeight="1" spans="1:8">
      <c r="A1362" s="311" t="s">
        <v>1158</v>
      </c>
      <c r="B1362" s="306"/>
      <c r="C1362" s="306">
        <v>0</v>
      </c>
      <c r="D1362" s="306">
        <v>0</v>
      </c>
      <c r="E1362" s="307"/>
      <c r="F1362" s="308" t="s">
        <v>1158</v>
      </c>
      <c r="G1362" s="310"/>
      <c r="H1362" s="295" t="b">
        <f t="shared" si="201"/>
        <v>1</v>
      </c>
    </row>
    <row r="1363" s="295" customFormat="1" ht="20" customHeight="1" spans="1:8">
      <c r="A1363" s="305" t="s">
        <v>1159</v>
      </c>
      <c r="B1363" s="306">
        <v>0</v>
      </c>
      <c r="C1363" s="306">
        <v>0</v>
      </c>
      <c r="D1363" s="306">
        <v>0</v>
      </c>
      <c r="E1363" s="307"/>
      <c r="F1363" s="308" t="s">
        <v>1159</v>
      </c>
      <c r="G1363" s="310">
        <f>SUM(G1365)</f>
        <v>0</v>
      </c>
      <c r="H1363" s="295" t="b">
        <f t="shared" ref="H1363:H1372" si="210">EXACT(A1363,F1363)</f>
        <v>1</v>
      </c>
    </row>
    <row r="1364" s="295" customFormat="1" ht="20" customHeight="1" spans="1:7">
      <c r="A1364" s="305" t="s">
        <v>1160</v>
      </c>
      <c r="B1364" s="306">
        <v>3045</v>
      </c>
      <c r="C1364" s="306"/>
      <c r="D1364" s="306"/>
      <c r="E1364" s="307"/>
      <c r="F1364" s="308"/>
      <c r="G1364" s="310"/>
    </row>
    <row r="1365" s="295" customFormat="1" ht="20" customHeight="1" spans="1:7">
      <c r="A1365" s="305" t="s">
        <v>1161</v>
      </c>
      <c r="B1365" s="306">
        <f>B1366</f>
        <v>43</v>
      </c>
      <c r="C1365" s="306">
        <f>C1366</f>
        <v>1675</v>
      </c>
      <c r="D1365" s="306">
        <f>D1366</f>
        <v>1675</v>
      </c>
      <c r="E1365" s="307">
        <f>D1365/C1365*100</f>
        <v>100</v>
      </c>
      <c r="F1365" s="308"/>
      <c r="G1365" s="310"/>
    </row>
    <row r="1366" s="295" customFormat="1" ht="20" customHeight="1" spans="1:8">
      <c r="A1366" s="305" t="s">
        <v>1162</v>
      </c>
      <c r="B1366" s="306">
        <f>B1367</f>
        <v>43</v>
      </c>
      <c r="C1366" s="306">
        <f>C1367</f>
        <v>1675</v>
      </c>
      <c r="D1366" s="306">
        <f>D1367</f>
        <v>1675</v>
      </c>
      <c r="E1366" s="307">
        <f>D1366/C1366*100</f>
        <v>100</v>
      </c>
      <c r="H1366" s="295" t="b">
        <f t="shared" si="210"/>
        <v>0</v>
      </c>
    </row>
    <row r="1367" s="295" customFormat="1" ht="20" customHeight="1" spans="1:8">
      <c r="A1367" s="311" t="s">
        <v>1163</v>
      </c>
      <c r="B1367" s="306">
        <v>43</v>
      </c>
      <c r="C1367" s="306">
        <v>1675</v>
      </c>
      <c r="D1367" s="306">
        <v>1675</v>
      </c>
      <c r="E1367" s="307">
        <f>D1367/C1367*100</f>
        <v>100</v>
      </c>
      <c r="F1367" s="308" t="s">
        <v>216</v>
      </c>
      <c r="G1367" s="310">
        <v>43</v>
      </c>
      <c r="H1367" s="295" t="b">
        <f t="shared" si="210"/>
        <v>0</v>
      </c>
    </row>
    <row r="1368" s="295" customFormat="1" ht="20" customHeight="1" spans="1:8">
      <c r="A1368" s="305" t="s">
        <v>1164</v>
      </c>
      <c r="B1368" s="306">
        <f>SUM(B1369,B1370,B1371)</f>
        <v>20684</v>
      </c>
      <c r="C1368" s="306">
        <f>SUM(C1369,C1370,C1371)</f>
        <v>20953</v>
      </c>
      <c r="D1368" s="306">
        <f>SUM(D1369,D1370,D1371)</f>
        <v>20953</v>
      </c>
      <c r="E1368" s="307">
        <f>D1368/C1368*100</f>
        <v>100</v>
      </c>
      <c r="H1368" s="295" t="b">
        <f t="shared" si="210"/>
        <v>0</v>
      </c>
    </row>
    <row r="1369" s="295" customFormat="1" ht="20" customHeight="1" spans="1:8">
      <c r="A1369" s="305" t="s">
        <v>1165</v>
      </c>
      <c r="B1369" s="306"/>
      <c r="C1369" s="306">
        <v>0</v>
      </c>
      <c r="D1369" s="306">
        <v>0</v>
      </c>
      <c r="E1369" s="307"/>
      <c r="H1369" s="295" t="b">
        <f t="shared" si="210"/>
        <v>0</v>
      </c>
    </row>
    <row r="1370" s="295" customFormat="1" ht="20" customHeight="1" spans="1:8">
      <c r="A1370" s="305" t="s">
        <v>1166</v>
      </c>
      <c r="B1370" s="306"/>
      <c r="C1370" s="306">
        <v>0</v>
      </c>
      <c r="D1370" s="306">
        <v>0</v>
      </c>
      <c r="E1370" s="307"/>
      <c r="H1370" s="295" t="b">
        <f t="shared" si="210"/>
        <v>0</v>
      </c>
    </row>
    <row r="1371" s="295" customFormat="1" ht="20" customHeight="1" spans="1:8">
      <c r="A1371" s="305" t="s">
        <v>1167</v>
      </c>
      <c r="B1371" s="306">
        <f>SUM(B1372:B1375)</f>
        <v>20684</v>
      </c>
      <c r="C1371" s="306">
        <f>SUM(C1372:C1375)</f>
        <v>20953</v>
      </c>
      <c r="D1371" s="306">
        <f>SUM(D1372:D1375)</f>
        <v>20953</v>
      </c>
      <c r="E1371" s="307">
        <f>D1371/C1371*100</f>
        <v>100</v>
      </c>
      <c r="H1371" s="295" t="b">
        <f t="shared" si="210"/>
        <v>0</v>
      </c>
    </row>
    <row r="1372" s="295" customFormat="1" ht="20" customHeight="1" spans="1:8">
      <c r="A1372" s="311" t="s">
        <v>1168</v>
      </c>
      <c r="B1372" s="306">
        <v>20684</v>
      </c>
      <c r="C1372" s="306">
        <v>20953</v>
      </c>
      <c r="D1372" s="306">
        <v>20953</v>
      </c>
      <c r="E1372" s="307">
        <f>D1372/C1372*100</f>
        <v>100</v>
      </c>
      <c r="F1372" s="308" t="s">
        <v>1168</v>
      </c>
      <c r="G1372" s="310">
        <v>20684</v>
      </c>
      <c r="H1372" s="295" t="b">
        <f t="shared" si="210"/>
        <v>1</v>
      </c>
    </row>
    <row r="1373" s="295" customFormat="1" ht="20" customHeight="1" spans="1:5">
      <c r="A1373" s="311" t="s">
        <v>1169</v>
      </c>
      <c r="B1373" s="306"/>
      <c r="C1373" s="306">
        <v>0</v>
      </c>
      <c r="D1373" s="306">
        <v>0</v>
      </c>
      <c r="E1373" s="307"/>
    </row>
    <row r="1374" s="295" customFormat="1" ht="20" customHeight="1" spans="1:5">
      <c r="A1374" s="311" t="s">
        <v>1170</v>
      </c>
      <c r="B1374" s="306"/>
      <c r="C1374" s="306">
        <v>0</v>
      </c>
      <c r="D1374" s="306">
        <v>0</v>
      </c>
      <c r="E1374" s="307"/>
    </row>
    <row r="1375" s="295" customFormat="1" ht="20" customHeight="1" spans="1:5">
      <c r="A1375" s="311" t="s">
        <v>1171</v>
      </c>
      <c r="B1375" s="306"/>
      <c r="C1375" s="306">
        <v>0</v>
      </c>
      <c r="D1375" s="306">
        <v>0</v>
      </c>
      <c r="E1375" s="307"/>
    </row>
    <row r="1376" s="295" customFormat="1" ht="20" customHeight="1" spans="1:5">
      <c r="A1376" s="305" t="s">
        <v>1172</v>
      </c>
      <c r="B1376" s="306">
        <f>B1377+B1378+B1379</f>
        <v>0</v>
      </c>
      <c r="C1376" s="306">
        <f>C1377+C1378+C1379</f>
        <v>102</v>
      </c>
      <c r="D1376" s="306">
        <f>D1377+D1378+D1379</f>
        <v>102</v>
      </c>
      <c r="E1376" s="307">
        <f>D1376/C1376*100</f>
        <v>100</v>
      </c>
    </row>
    <row r="1377" s="295" customFormat="1" ht="20" customHeight="1" spans="1:5">
      <c r="A1377" s="305" t="s">
        <v>1173</v>
      </c>
      <c r="B1377" s="306"/>
      <c r="C1377" s="306">
        <v>0</v>
      </c>
      <c r="D1377" s="306">
        <v>0</v>
      </c>
      <c r="E1377" s="307"/>
    </row>
    <row r="1378" s="295" customFormat="1" ht="20" customHeight="1" spans="1:5">
      <c r="A1378" s="305" t="s">
        <v>1174</v>
      </c>
      <c r="B1378" s="306"/>
      <c r="C1378" s="306">
        <v>0</v>
      </c>
      <c r="D1378" s="306">
        <v>0</v>
      </c>
      <c r="E1378" s="307"/>
    </row>
    <row r="1379" s="295" customFormat="1" ht="20" customHeight="1" spans="1:5">
      <c r="A1379" s="305" t="s">
        <v>1175</v>
      </c>
      <c r="B1379" s="306"/>
      <c r="C1379" s="306">
        <v>102</v>
      </c>
      <c r="D1379" s="306">
        <v>102</v>
      </c>
      <c r="E1379" s="307">
        <f>D1379/C1379*100</f>
        <v>100</v>
      </c>
    </row>
    <row r="1380" s="294" customFormat="1" customHeight="1" spans="2:3">
      <c r="B1380" s="316"/>
      <c r="C1380" s="316"/>
    </row>
    <row r="1381" s="294" customFormat="1" customHeight="1" spans="2:3">
      <c r="B1381" s="316"/>
      <c r="C1381" s="316"/>
    </row>
    <row r="1382" s="294" customFormat="1" customHeight="1" spans="2:3">
      <c r="B1382" s="316"/>
      <c r="C1382" s="316"/>
    </row>
    <row r="1383" s="294" customFormat="1" customHeight="1" spans="2:3">
      <c r="B1383" s="316"/>
      <c r="C1383" s="316"/>
    </row>
    <row r="1384" s="294" customFormat="1" customHeight="1" spans="2:3">
      <c r="B1384" s="316"/>
      <c r="C1384" s="316"/>
    </row>
    <row r="1385" s="294" customFormat="1" customHeight="1" spans="2:3">
      <c r="B1385" s="316"/>
      <c r="C1385" s="316"/>
    </row>
    <row r="1386" s="294" customFormat="1" customHeight="1" spans="2:3">
      <c r="B1386" s="317"/>
      <c r="C1386" s="317"/>
    </row>
    <row r="1387" s="294" customFormat="1" customHeight="1" spans="2:3">
      <c r="B1387" s="317"/>
      <c r="C1387" s="317"/>
    </row>
    <row r="1388" s="294" customFormat="1" customHeight="1" spans="2:3">
      <c r="B1388" s="317"/>
      <c r="C1388" s="317"/>
    </row>
    <row r="1389" s="294" customFormat="1" customHeight="1" spans="2:3">
      <c r="B1389" s="317"/>
      <c r="C1389" s="317"/>
    </row>
    <row r="1390" s="294" customFormat="1" customHeight="1" spans="2:3">
      <c r="B1390" s="317"/>
      <c r="C1390" s="317"/>
    </row>
    <row r="1391" s="294" customFormat="1" customHeight="1" spans="2:3">
      <c r="B1391" s="317"/>
      <c r="C1391" s="317"/>
    </row>
    <row r="1392" s="294" customFormat="1" customHeight="1" spans="2:3">
      <c r="B1392" s="317"/>
      <c r="C1392" s="317"/>
    </row>
    <row r="1393" s="294" customFormat="1" customHeight="1" spans="2:3">
      <c r="B1393" s="317"/>
      <c r="C1393" s="317"/>
    </row>
    <row r="1394" s="294" customFormat="1" customHeight="1" spans="2:3">
      <c r="B1394" s="317"/>
      <c r="C1394" s="317"/>
    </row>
    <row r="1395" s="294" customFormat="1" customHeight="1" spans="2:3">
      <c r="B1395" s="317"/>
      <c r="C1395" s="317"/>
    </row>
    <row r="1396" s="294" customFormat="1" customHeight="1" spans="2:3">
      <c r="B1396" s="317"/>
      <c r="C1396" s="317"/>
    </row>
    <row r="1397" s="294" customFormat="1" customHeight="1" spans="2:3">
      <c r="B1397" s="317"/>
      <c r="C1397" s="317"/>
    </row>
    <row r="1398" s="294" customFormat="1" customHeight="1" spans="2:3">
      <c r="B1398" s="317"/>
      <c r="C1398" s="317"/>
    </row>
    <row r="1399" s="294" customFormat="1" customHeight="1" spans="2:3">
      <c r="B1399" s="317"/>
      <c r="C1399" s="317"/>
    </row>
    <row r="1400" s="294" customFormat="1" customHeight="1" spans="2:3">
      <c r="B1400" s="317"/>
      <c r="C1400" s="317"/>
    </row>
    <row r="1401" s="294" customFormat="1" customHeight="1" spans="2:3">
      <c r="B1401" s="317"/>
      <c r="C1401" s="317"/>
    </row>
    <row r="1402" s="294" customFormat="1" customHeight="1" spans="2:3">
      <c r="B1402" s="317"/>
      <c r="C1402" s="317"/>
    </row>
    <row r="1403" s="294" customFormat="1" customHeight="1" spans="2:3">
      <c r="B1403" s="317"/>
      <c r="C1403" s="317"/>
    </row>
    <row r="1404" s="294" customFormat="1" customHeight="1" spans="2:3">
      <c r="B1404" s="317"/>
      <c r="C1404" s="317"/>
    </row>
    <row r="1405" s="294" customFormat="1" customHeight="1" spans="2:3">
      <c r="B1405" s="317"/>
      <c r="C1405" s="317"/>
    </row>
    <row r="1406" s="294" customFormat="1" customHeight="1" spans="2:3">
      <c r="B1406" s="317"/>
      <c r="C1406" s="317"/>
    </row>
    <row r="1407" s="294" customFormat="1" customHeight="1" spans="2:3">
      <c r="B1407" s="317"/>
      <c r="C1407" s="317"/>
    </row>
    <row r="1408" s="294" customFormat="1" customHeight="1" spans="2:3">
      <c r="B1408" s="317"/>
      <c r="C1408" s="317"/>
    </row>
    <row r="1409" s="294" customFormat="1" customHeight="1" spans="2:3">
      <c r="B1409" s="317"/>
      <c r="C1409" s="317"/>
    </row>
    <row r="1410" s="294" customFormat="1" customHeight="1" spans="2:3">
      <c r="B1410" s="317"/>
      <c r="C1410" s="317"/>
    </row>
    <row r="1411" s="294" customFormat="1" customHeight="1" spans="2:3">
      <c r="B1411" s="317"/>
      <c r="C1411" s="317"/>
    </row>
    <row r="1412" s="294" customFormat="1" customHeight="1" spans="2:3">
      <c r="B1412" s="317"/>
      <c r="C1412" s="317"/>
    </row>
    <row r="1413" s="294" customFormat="1" customHeight="1" spans="2:3">
      <c r="B1413" s="317"/>
      <c r="C1413" s="317"/>
    </row>
    <row r="1414" s="294" customFormat="1" customHeight="1" spans="2:3">
      <c r="B1414" s="317"/>
      <c r="C1414" s="317"/>
    </row>
    <row r="1415" s="294" customFormat="1" customHeight="1" spans="2:3">
      <c r="B1415" s="317"/>
      <c r="C1415" s="317"/>
    </row>
    <row r="1416" s="294" customFormat="1" customHeight="1" spans="2:3">
      <c r="B1416" s="317"/>
      <c r="C1416" s="317"/>
    </row>
    <row r="1417" s="294" customFormat="1" customHeight="1" spans="2:3">
      <c r="B1417" s="317"/>
      <c r="C1417" s="317"/>
    </row>
    <row r="1418" s="294" customFormat="1" customHeight="1" spans="2:3">
      <c r="B1418" s="316"/>
      <c r="C1418" s="316"/>
    </row>
    <row r="1419" s="294" customFormat="1" customHeight="1" spans="2:3">
      <c r="B1419" s="317"/>
      <c r="C1419" s="317"/>
    </row>
    <row r="1420" s="294" customFormat="1" customHeight="1" spans="2:3">
      <c r="B1420" s="317"/>
      <c r="C1420" s="317"/>
    </row>
    <row r="1421" s="294" customFormat="1" customHeight="1" spans="2:3">
      <c r="B1421" s="317"/>
      <c r="C1421" s="317"/>
    </row>
    <row r="1422" s="294" customFormat="1" customHeight="1" spans="2:3">
      <c r="B1422" s="317"/>
      <c r="C1422" s="317"/>
    </row>
    <row r="1423" s="294" customFormat="1" customHeight="1" spans="2:3">
      <c r="B1423" s="317"/>
      <c r="C1423" s="317"/>
    </row>
    <row r="1424" s="294" customFormat="1" customHeight="1" spans="2:3">
      <c r="B1424" s="317"/>
      <c r="C1424" s="317"/>
    </row>
    <row r="1425" s="294" customFormat="1" customHeight="1" spans="2:3">
      <c r="B1425" s="317"/>
      <c r="C1425" s="317"/>
    </row>
    <row r="1426" s="294" customFormat="1" customHeight="1" spans="2:3">
      <c r="B1426" s="317"/>
      <c r="C1426" s="317"/>
    </row>
    <row r="1427" s="294" customFormat="1" customHeight="1" spans="2:3">
      <c r="B1427" s="317"/>
      <c r="C1427" s="317"/>
    </row>
    <row r="1428" s="294" customFormat="1" customHeight="1" spans="2:3">
      <c r="B1428" s="316"/>
      <c r="C1428" s="316"/>
    </row>
    <row r="1429" s="294" customFormat="1" customHeight="1" spans="2:3">
      <c r="B1429" s="316"/>
      <c r="C1429" s="316"/>
    </row>
    <row r="1430" s="294" customFormat="1" customHeight="1" spans="2:3">
      <c r="B1430" s="316"/>
      <c r="C1430" s="316"/>
    </row>
    <row r="1431" s="294" customFormat="1" customHeight="1" spans="2:3">
      <c r="B1431" s="316"/>
      <c r="C1431" s="316"/>
    </row>
    <row r="1432" s="294" customFormat="1" customHeight="1" spans="2:3">
      <c r="B1432" s="316"/>
      <c r="C1432" s="316"/>
    </row>
    <row r="1433" s="294" customFormat="1" customHeight="1" spans="2:3">
      <c r="B1433" s="316"/>
      <c r="C1433" s="316"/>
    </row>
    <row r="1434" s="294" customFormat="1" customHeight="1" spans="2:3">
      <c r="B1434" s="316"/>
      <c r="C1434" s="316"/>
    </row>
    <row r="1435" s="294" customFormat="1" customHeight="1" spans="2:3">
      <c r="B1435" s="316"/>
      <c r="C1435" s="316"/>
    </row>
    <row r="1436" s="294" customFormat="1" customHeight="1" spans="2:3">
      <c r="B1436" s="316"/>
      <c r="C1436" s="316"/>
    </row>
    <row r="1437" s="294" customFormat="1" customHeight="1" spans="2:3">
      <c r="B1437" s="316"/>
      <c r="C1437" s="316"/>
    </row>
    <row r="1438" s="294" customFormat="1" customHeight="1" spans="2:3">
      <c r="B1438" s="316"/>
      <c r="C1438" s="316"/>
    </row>
    <row r="1439" s="294" customFormat="1" customHeight="1" spans="2:3">
      <c r="B1439" s="316"/>
      <c r="C1439" s="316"/>
    </row>
    <row r="1440" s="294" customFormat="1" customHeight="1" spans="2:3">
      <c r="B1440" s="316"/>
      <c r="C1440" s="316"/>
    </row>
    <row r="1441" s="294" customFormat="1" customHeight="1" spans="2:3">
      <c r="B1441" s="316"/>
      <c r="C1441" s="316"/>
    </row>
    <row r="1442" s="294" customFormat="1" customHeight="1" spans="2:3">
      <c r="B1442" s="316"/>
      <c r="C1442" s="316"/>
    </row>
    <row r="1443" s="294" customFormat="1" customHeight="1" spans="2:3">
      <c r="B1443" s="316"/>
      <c r="C1443" s="316"/>
    </row>
    <row r="1444" s="294" customFormat="1" customHeight="1" spans="2:3">
      <c r="B1444" s="316"/>
      <c r="C1444" s="316"/>
    </row>
    <row r="1445" s="294" customFormat="1" customHeight="1" spans="2:3">
      <c r="B1445" s="316"/>
      <c r="C1445" s="316"/>
    </row>
    <row r="1446" s="294" customFormat="1" customHeight="1" spans="2:3">
      <c r="B1446" s="316"/>
      <c r="C1446" s="316"/>
    </row>
    <row r="1447" s="294" customFormat="1" customHeight="1" spans="2:3">
      <c r="B1447" s="316"/>
      <c r="C1447" s="316"/>
    </row>
    <row r="1448" s="294" customFormat="1" customHeight="1" spans="2:3">
      <c r="B1448" s="316"/>
      <c r="C1448" s="316"/>
    </row>
    <row r="1449" s="294" customFormat="1" customHeight="1" spans="2:3">
      <c r="B1449" s="316"/>
      <c r="C1449" s="316"/>
    </row>
    <row r="1450" s="294" customFormat="1" customHeight="1" spans="2:3">
      <c r="B1450" s="316"/>
      <c r="C1450" s="316"/>
    </row>
    <row r="1451" s="294" customFormat="1" customHeight="1" spans="2:3">
      <c r="B1451" s="316"/>
      <c r="C1451" s="316"/>
    </row>
    <row r="1452" s="294" customFormat="1" customHeight="1" spans="2:3">
      <c r="B1452" s="316"/>
      <c r="C1452" s="316"/>
    </row>
    <row r="1453" s="294" customFormat="1" customHeight="1" spans="2:3">
      <c r="B1453" s="316"/>
      <c r="C1453" s="316"/>
    </row>
    <row r="1454" s="294" customFormat="1" customHeight="1" spans="2:3">
      <c r="B1454" s="316"/>
      <c r="C1454" s="316"/>
    </row>
    <row r="1455" s="294" customFormat="1" customHeight="1" spans="2:3">
      <c r="B1455" s="316"/>
      <c r="C1455" s="316"/>
    </row>
    <row r="1456" s="294" customFormat="1" customHeight="1" spans="2:3">
      <c r="B1456" s="316"/>
      <c r="C1456" s="316"/>
    </row>
    <row r="1457" s="294" customFormat="1" customHeight="1" spans="2:3">
      <c r="B1457" s="316"/>
      <c r="C1457" s="316"/>
    </row>
    <row r="1458" s="294" customFormat="1" customHeight="1" spans="2:3">
      <c r="B1458" s="316"/>
      <c r="C1458" s="316"/>
    </row>
    <row r="1459" s="294" customFormat="1" customHeight="1" spans="2:3">
      <c r="B1459" s="316"/>
      <c r="C1459" s="316"/>
    </row>
    <row r="1460" s="294" customFormat="1" customHeight="1" spans="2:3">
      <c r="B1460" s="316"/>
      <c r="C1460" s="316"/>
    </row>
    <row r="1461" s="294" customFormat="1" customHeight="1" spans="2:3">
      <c r="B1461" s="316"/>
      <c r="C1461" s="316"/>
    </row>
    <row r="1462" s="294" customFormat="1" customHeight="1" spans="2:3">
      <c r="B1462" s="316"/>
      <c r="C1462" s="316"/>
    </row>
    <row r="1463" s="294" customFormat="1" customHeight="1" spans="2:3">
      <c r="B1463" s="316"/>
      <c r="C1463" s="316"/>
    </row>
    <row r="1464" s="294" customFormat="1" customHeight="1" spans="2:3">
      <c r="B1464" s="316"/>
      <c r="C1464" s="316"/>
    </row>
    <row r="1465" s="294" customFormat="1" customHeight="1" spans="2:3">
      <c r="B1465" s="316"/>
      <c r="C1465" s="316"/>
    </row>
    <row r="1466" s="294" customFormat="1" customHeight="1" spans="2:3">
      <c r="B1466" s="316"/>
      <c r="C1466" s="316"/>
    </row>
    <row r="1467" s="294" customFormat="1" customHeight="1" spans="2:3">
      <c r="B1467" s="316"/>
      <c r="C1467" s="316"/>
    </row>
    <row r="1468" s="294" customFormat="1" customHeight="1" spans="2:3">
      <c r="B1468" s="316"/>
      <c r="C1468" s="316"/>
    </row>
    <row r="1469" s="294" customFormat="1" customHeight="1" spans="2:3">
      <c r="B1469" s="316"/>
      <c r="C1469" s="316"/>
    </row>
    <row r="1470" s="294" customFormat="1" customHeight="1" spans="2:3">
      <c r="B1470" s="316"/>
      <c r="C1470" s="316"/>
    </row>
    <row r="1471" s="294" customFormat="1" customHeight="1" spans="2:3">
      <c r="B1471" s="316"/>
      <c r="C1471" s="316"/>
    </row>
    <row r="1472" s="294" customFormat="1" customHeight="1" spans="2:3">
      <c r="B1472" s="316"/>
      <c r="C1472" s="316"/>
    </row>
    <row r="1473" s="294" customFormat="1" customHeight="1" spans="2:3">
      <c r="B1473" s="316"/>
      <c r="C1473" s="316"/>
    </row>
    <row r="1474" s="294" customFormat="1" customHeight="1" spans="2:3">
      <c r="B1474" s="316"/>
      <c r="C1474" s="316"/>
    </row>
    <row r="1475" s="294" customFormat="1" customHeight="1" spans="2:3">
      <c r="B1475" s="316"/>
      <c r="C1475" s="316"/>
    </row>
    <row r="1476" s="294" customFormat="1" customHeight="1" spans="2:3">
      <c r="B1476" s="316"/>
      <c r="C1476" s="316"/>
    </row>
    <row r="1477" s="294" customFormat="1" customHeight="1" spans="2:3">
      <c r="B1477" s="316"/>
      <c r="C1477" s="316"/>
    </row>
    <row r="1478" s="294" customFormat="1" customHeight="1" spans="2:3">
      <c r="B1478" s="316"/>
      <c r="C1478" s="316"/>
    </row>
    <row r="1479" s="294" customFormat="1" customHeight="1" spans="2:3">
      <c r="B1479" s="316"/>
      <c r="C1479" s="316"/>
    </row>
    <row r="1480" s="294" customFormat="1" customHeight="1" spans="2:3">
      <c r="B1480" s="316"/>
      <c r="C1480" s="316"/>
    </row>
    <row r="1481" s="294" customFormat="1" customHeight="1" spans="2:3">
      <c r="B1481" s="316"/>
      <c r="C1481" s="316"/>
    </row>
    <row r="1482" s="294" customFormat="1" customHeight="1" spans="2:3">
      <c r="B1482" s="316"/>
      <c r="C1482" s="316"/>
    </row>
    <row r="1483" s="294" customFormat="1" customHeight="1" spans="2:3">
      <c r="B1483" s="316"/>
      <c r="C1483" s="316"/>
    </row>
    <row r="1484" s="294" customFormat="1" customHeight="1" spans="2:3">
      <c r="B1484" s="316"/>
      <c r="C1484" s="316"/>
    </row>
    <row r="1485" s="294" customFormat="1" customHeight="1" spans="2:3">
      <c r="B1485" s="316"/>
      <c r="C1485" s="316"/>
    </row>
    <row r="1486" s="294" customFormat="1" customHeight="1" spans="2:3">
      <c r="B1486" s="316"/>
      <c r="C1486" s="316"/>
    </row>
    <row r="1487" s="294" customFormat="1" customHeight="1" spans="2:3">
      <c r="B1487" s="316"/>
      <c r="C1487" s="316"/>
    </row>
    <row r="1488" s="294" customFormat="1" customHeight="1" spans="2:3">
      <c r="B1488" s="316"/>
      <c r="C1488" s="316"/>
    </row>
    <row r="1489" s="294" customFormat="1" customHeight="1" spans="2:3">
      <c r="B1489" s="316"/>
      <c r="C1489" s="316"/>
    </row>
    <row r="1490" s="294" customFormat="1" customHeight="1" spans="2:3">
      <c r="B1490" s="316"/>
      <c r="C1490" s="316"/>
    </row>
    <row r="1491" s="294" customFormat="1" customHeight="1" spans="2:3">
      <c r="B1491" s="316"/>
      <c r="C1491" s="316"/>
    </row>
    <row r="1492" s="294" customFormat="1" customHeight="1" spans="2:3">
      <c r="B1492" s="316"/>
      <c r="C1492" s="316"/>
    </row>
    <row r="1493" s="294" customFormat="1" customHeight="1" spans="2:3">
      <c r="B1493" s="316"/>
      <c r="C1493" s="316"/>
    </row>
    <row r="1494" s="294" customFormat="1" customHeight="1" spans="2:3">
      <c r="B1494" s="316"/>
      <c r="C1494" s="316"/>
    </row>
    <row r="1495" s="294" customFormat="1" customHeight="1" spans="2:3">
      <c r="B1495" s="316"/>
      <c r="C1495" s="316"/>
    </row>
    <row r="1496" s="294" customFormat="1" customHeight="1" spans="2:3">
      <c r="B1496" s="316"/>
      <c r="C1496" s="316"/>
    </row>
    <row r="1497" s="294" customFormat="1" customHeight="1" spans="2:3">
      <c r="B1497" s="316"/>
      <c r="C1497" s="316"/>
    </row>
    <row r="1498" s="294" customFormat="1" customHeight="1" spans="2:3">
      <c r="B1498" s="316"/>
      <c r="C1498" s="316"/>
    </row>
    <row r="1499" s="294" customFormat="1" customHeight="1" spans="2:3">
      <c r="B1499" s="316"/>
      <c r="C1499" s="316"/>
    </row>
    <row r="1500" s="294" customFormat="1" customHeight="1" spans="2:3">
      <c r="B1500" s="316"/>
      <c r="C1500" s="316"/>
    </row>
    <row r="1501" s="294" customFormat="1" customHeight="1" spans="2:3">
      <c r="B1501" s="316"/>
      <c r="C1501" s="316"/>
    </row>
    <row r="1502" s="294" customFormat="1" customHeight="1" spans="2:3">
      <c r="B1502" s="316"/>
      <c r="C1502" s="316"/>
    </row>
    <row r="1503" s="294" customFormat="1" customHeight="1" spans="2:3">
      <c r="B1503" s="316"/>
      <c r="C1503" s="316"/>
    </row>
    <row r="1504" s="294" customFormat="1" customHeight="1" spans="2:3">
      <c r="B1504" s="316"/>
      <c r="C1504" s="316"/>
    </row>
    <row r="1505" s="294" customFormat="1" customHeight="1" spans="2:3">
      <c r="B1505" s="316"/>
      <c r="C1505" s="316"/>
    </row>
    <row r="1506" s="294" customFormat="1" customHeight="1" spans="2:3">
      <c r="B1506" s="316"/>
      <c r="C1506" s="316"/>
    </row>
    <row r="1507" s="294" customFormat="1" customHeight="1" spans="2:3">
      <c r="B1507" s="316"/>
      <c r="C1507" s="316"/>
    </row>
    <row r="1508" s="294" customFormat="1" customHeight="1" spans="2:3">
      <c r="B1508" s="316"/>
      <c r="C1508" s="316"/>
    </row>
    <row r="1509" s="294" customFormat="1" customHeight="1" spans="2:3">
      <c r="B1509" s="316"/>
      <c r="C1509" s="316"/>
    </row>
    <row r="1510" s="294" customFormat="1" customHeight="1" spans="2:3">
      <c r="B1510" s="316"/>
      <c r="C1510" s="316"/>
    </row>
    <row r="1511" s="294" customFormat="1" customHeight="1" spans="2:3">
      <c r="B1511" s="316"/>
      <c r="C1511" s="316"/>
    </row>
    <row r="1512" s="294" customFormat="1" customHeight="1" spans="2:3">
      <c r="B1512" s="316"/>
      <c r="C1512" s="316"/>
    </row>
    <row r="1513" s="294" customFormat="1" customHeight="1" spans="2:3">
      <c r="B1513" s="316"/>
      <c r="C1513" s="316"/>
    </row>
    <row r="1514" s="294" customFormat="1" customHeight="1" spans="2:3">
      <c r="B1514" s="316"/>
      <c r="C1514" s="316"/>
    </row>
    <row r="1515" s="294" customFormat="1" customHeight="1" spans="2:3">
      <c r="B1515" s="316"/>
      <c r="C1515" s="316"/>
    </row>
    <row r="1516" s="294" customFormat="1" customHeight="1" spans="2:3">
      <c r="B1516" s="316"/>
      <c r="C1516" s="316"/>
    </row>
    <row r="1517" s="294" customFormat="1" customHeight="1" spans="2:3">
      <c r="B1517" s="316"/>
      <c r="C1517" s="316"/>
    </row>
    <row r="1518" s="294" customFormat="1" customHeight="1" spans="2:3">
      <c r="B1518" s="316"/>
      <c r="C1518" s="316"/>
    </row>
    <row r="1519" s="294" customFormat="1" customHeight="1" spans="2:3">
      <c r="B1519" s="316"/>
      <c r="C1519" s="316"/>
    </row>
    <row r="1520" s="294" customFormat="1" customHeight="1" spans="2:3">
      <c r="B1520" s="316"/>
      <c r="C1520" s="316"/>
    </row>
    <row r="1521" s="294" customFormat="1" customHeight="1" spans="2:3">
      <c r="B1521" s="316"/>
      <c r="C1521" s="316"/>
    </row>
    <row r="1522" s="294" customFormat="1" customHeight="1" spans="2:3">
      <c r="B1522" s="316"/>
      <c r="C1522" s="316"/>
    </row>
    <row r="1523" s="294" customFormat="1" customHeight="1" spans="2:3">
      <c r="B1523" s="316"/>
      <c r="C1523" s="316"/>
    </row>
    <row r="1524" s="294" customFormat="1" customHeight="1" spans="2:3">
      <c r="B1524" s="316"/>
      <c r="C1524" s="316"/>
    </row>
    <row r="1525" s="294" customFormat="1" customHeight="1" spans="2:3">
      <c r="B1525" s="316"/>
      <c r="C1525" s="316"/>
    </row>
    <row r="1526" s="294" customFormat="1" customHeight="1" spans="2:3">
      <c r="B1526" s="316"/>
      <c r="C1526" s="316"/>
    </row>
    <row r="1527" s="294" customFormat="1" customHeight="1" spans="2:3">
      <c r="B1527" s="316"/>
      <c r="C1527" s="316"/>
    </row>
    <row r="1528" s="294" customFormat="1" customHeight="1" spans="2:3">
      <c r="B1528" s="316"/>
      <c r="C1528" s="316"/>
    </row>
    <row r="1529" s="294" customFormat="1" customHeight="1" spans="2:3">
      <c r="B1529" s="316"/>
      <c r="C1529" s="316"/>
    </row>
    <row r="1530" s="294" customFormat="1" customHeight="1" spans="2:3">
      <c r="B1530" s="316"/>
      <c r="C1530" s="316"/>
    </row>
    <row r="1531" s="294" customFormat="1" customHeight="1" spans="2:3">
      <c r="B1531" s="316"/>
      <c r="C1531" s="316"/>
    </row>
    <row r="1532" s="294" customFormat="1" customHeight="1" spans="2:3">
      <c r="B1532" s="316"/>
      <c r="C1532" s="316"/>
    </row>
    <row r="1533" s="294" customFormat="1" customHeight="1" spans="2:3">
      <c r="B1533" s="316"/>
      <c r="C1533" s="316"/>
    </row>
    <row r="1534" s="294" customFormat="1" customHeight="1" spans="2:3">
      <c r="B1534" s="316"/>
      <c r="C1534" s="316"/>
    </row>
    <row r="1535" s="294" customFormat="1" customHeight="1" spans="2:3">
      <c r="B1535" s="316"/>
      <c r="C1535" s="316"/>
    </row>
    <row r="1536" s="294" customFormat="1" customHeight="1" spans="2:3">
      <c r="B1536" s="316"/>
      <c r="C1536" s="316"/>
    </row>
    <row r="1537" s="294" customFormat="1" customHeight="1" spans="2:3">
      <c r="B1537" s="316"/>
      <c r="C1537" s="316"/>
    </row>
    <row r="1538" s="294" customFormat="1" customHeight="1" spans="2:3">
      <c r="B1538" s="316"/>
      <c r="C1538" s="316"/>
    </row>
    <row r="1539" s="294" customFormat="1" customHeight="1" spans="2:3">
      <c r="B1539" s="316"/>
      <c r="C1539" s="316"/>
    </row>
    <row r="1540" s="294" customFormat="1" customHeight="1" spans="2:3">
      <c r="B1540" s="316"/>
      <c r="C1540" s="316"/>
    </row>
    <row r="1541" s="294" customFormat="1" customHeight="1" spans="2:3">
      <c r="B1541" s="316"/>
      <c r="C1541" s="316"/>
    </row>
    <row r="1542" s="294" customFormat="1" customHeight="1" spans="2:3">
      <c r="B1542" s="316"/>
      <c r="C1542" s="316"/>
    </row>
    <row r="1543" s="294" customFormat="1" customHeight="1" spans="2:3">
      <c r="B1543" s="316"/>
      <c r="C1543" s="316"/>
    </row>
    <row r="1544" s="294" customFormat="1" customHeight="1" spans="2:3">
      <c r="B1544" s="316"/>
      <c r="C1544" s="316"/>
    </row>
    <row r="1545" s="294" customFormat="1" customHeight="1" spans="2:3">
      <c r="B1545" s="316"/>
      <c r="C1545" s="316"/>
    </row>
    <row r="1546" s="294" customFormat="1" customHeight="1" spans="2:3">
      <c r="B1546" s="316"/>
      <c r="C1546" s="316"/>
    </row>
    <row r="1547" s="294" customFormat="1" customHeight="1" spans="2:3">
      <c r="B1547" s="316"/>
      <c r="C1547" s="316"/>
    </row>
    <row r="1548" s="294" customFormat="1" customHeight="1" spans="2:3">
      <c r="B1548" s="316"/>
      <c r="C1548" s="316"/>
    </row>
    <row r="1549" s="294" customFormat="1" customHeight="1" spans="2:3">
      <c r="B1549" s="316"/>
      <c r="C1549" s="316"/>
    </row>
    <row r="1550" s="294" customFormat="1" customHeight="1" spans="2:3">
      <c r="B1550" s="316"/>
      <c r="C1550" s="316"/>
    </row>
    <row r="1551" s="294" customFormat="1" customHeight="1" spans="2:3">
      <c r="B1551" s="316"/>
      <c r="C1551" s="316"/>
    </row>
    <row r="1552" s="294" customFormat="1" customHeight="1" spans="2:3">
      <c r="B1552" s="316"/>
      <c r="C1552" s="316"/>
    </row>
    <row r="1553" s="294" customFormat="1" customHeight="1" spans="2:3">
      <c r="B1553" s="316"/>
      <c r="C1553" s="316"/>
    </row>
    <row r="1554" s="294" customFormat="1" customHeight="1" spans="2:3">
      <c r="B1554" s="316"/>
      <c r="C1554" s="316"/>
    </row>
    <row r="1555" s="294" customFormat="1" customHeight="1" spans="2:3">
      <c r="B1555" s="316"/>
      <c r="C1555" s="316"/>
    </row>
    <row r="1556" s="294" customFormat="1" customHeight="1" spans="2:3">
      <c r="B1556" s="316"/>
      <c r="C1556" s="316"/>
    </row>
    <row r="1557" s="294" customFormat="1" customHeight="1" spans="2:3">
      <c r="B1557" s="316"/>
      <c r="C1557" s="316"/>
    </row>
    <row r="1558" s="294" customFormat="1" customHeight="1" spans="2:3">
      <c r="B1558" s="316"/>
      <c r="C1558" s="316"/>
    </row>
    <row r="1559" s="294" customFormat="1" customHeight="1" spans="2:3">
      <c r="B1559" s="316"/>
      <c r="C1559" s="316"/>
    </row>
    <row r="1560" s="294" customFormat="1" customHeight="1" spans="2:3">
      <c r="B1560" s="316"/>
      <c r="C1560" s="316"/>
    </row>
    <row r="1561" s="294" customFormat="1" customHeight="1" spans="2:3">
      <c r="B1561" s="316"/>
      <c r="C1561" s="316"/>
    </row>
    <row r="1562" s="294" customFormat="1" customHeight="1" spans="2:3">
      <c r="B1562" s="316"/>
      <c r="C1562" s="316"/>
    </row>
    <row r="1563" s="294" customFormat="1" customHeight="1" spans="2:3">
      <c r="B1563" s="316"/>
      <c r="C1563" s="316"/>
    </row>
    <row r="1564" s="294" customFormat="1" customHeight="1" spans="2:3">
      <c r="B1564" s="316"/>
      <c r="C1564" s="316"/>
    </row>
    <row r="1565" s="294" customFormat="1" customHeight="1" spans="2:3">
      <c r="B1565" s="316"/>
      <c r="C1565" s="316"/>
    </row>
    <row r="1566" s="294" customFormat="1" customHeight="1" spans="2:3">
      <c r="B1566" s="316"/>
      <c r="C1566" s="316"/>
    </row>
    <row r="1567" s="294" customFormat="1" customHeight="1" spans="2:3">
      <c r="B1567" s="316"/>
      <c r="C1567" s="316"/>
    </row>
    <row r="1568" s="294" customFormat="1" customHeight="1" spans="2:3">
      <c r="B1568" s="316"/>
      <c r="C1568" s="316"/>
    </row>
    <row r="1569" s="294" customFormat="1" customHeight="1" spans="2:3">
      <c r="B1569" s="316"/>
      <c r="C1569" s="316"/>
    </row>
    <row r="1570" s="294" customFormat="1" customHeight="1" spans="2:3">
      <c r="B1570" s="316"/>
      <c r="C1570" s="316"/>
    </row>
    <row r="1571" s="294" customFormat="1" customHeight="1" spans="2:3">
      <c r="B1571" s="316"/>
      <c r="C1571" s="316"/>
    </row>
    <row r="1572" s="294" customFormat="1" customHeight="1" spans="2:3">
      <c r="B1572" s="316"/>
      <c r="C1572" s="316"/>
    </row>
    <row r="1573" s="294" customFormat="1" customHeight="1" spans="2:3">
      <c r="B1573" s="316"/>
      <c r="C1573" s="316"/>
    </row>
    <row r="1574" s="294" customFormat="1" customHeight="1" spans="2:3">
      <c r="B1574" s="316"/>
      <c r="C1574" s="316"/>
    </row>
    <row r="1575" s="294" customFormat="1" customHeight="1" spans="2:3">
      <c r="B1575" s="316"/>
      <c r="C1575" s="316"/>
    </row>
    <row r="1576" s="294" customFormat="1" customHeight="1" spans="2:3">
      <c r="B1576" s="316"/>
      <c r="C1576" s="316"/>
    </row>
    <row r="1577" s="294" customFormat="1" customHeight="1" spans="2:3">
      <c r="B1577" s="316"/>
      <c r="C1577" s="316"/>
    </row>
    <row r="1578" s="294" customFormat="1" customHeight="1" spans="2:3">
      <c r="B1578" s="316"/>
      <c r="C1578" s="316"/>
    </row>
    <row r="1579" s="294" customFormat="1" customHeight="1" spans="2:3">
      <c r="B1579" s="316"/>
      <c r="C1579" s="316"/>
    </row>
    <row r="1580" s="294" customFormat="1" customHeight="1" spans="2:3">
      <c r="B1580" s="316"/>
      <c r="C1580" s="316"/>
    </row>
    <row r="1581" s="294" customFormat="1" customHeight="1" spans="2:3">
      <c r="B1581" s="316"/>
      <c r="C1581" s="316"/>
    </row>
    <row r="1582" s="294" customFormat="1" customHeight="1" spans="2:3">
      <c r="B1582" s="316"/>
      <c r="C1582" s="316"/>
    </row>
    <row r="1583" s="294" customFormat="1" customHeight="1" spans="2:3">
      <c r="B1583" s="316"/>
      <c r="C1583" s="316"/>
    </row>
    <row r="1584" s="294" customFormat="1" customHeight="1" spans="2:3">
      <c r="B1584" s="316"/>
      <c r="C1584" s="316"/>
    </row>
    <row r="1585" s="294" customFormat="1" customHeight="1" spans="2:3">
      <c r="B1585" s="316"/>
      <c r="C1585" s="316"/>
    </row>
    <row r="1586" s="294" customFormat="1" customHeight="1" spans="2:3">
      <c r="B1586" s="316"/>
      <c r="C1586" s="316"/>
    </row>
    <row r="1587" s="294" customFormat="1" customHeight="1" spans="2:3">
      <c r="B1587" s="316"/>
      <c r="C1587" s="316"/>
    </row>
    <row r="1588" s="294" customFormat="1" customHeight="1" spans="2:3">
      <c r="B1588" s="316"/>
      <c r="C1588" s="316"/>
    </row>
    <row r="1589" s="294" customFormat="1" customHeight="1" spans="2:3">
      <c r="B1589" s="316"/>
      <c r="C1589" s="316"/>
    </row>
    <row r="1590" s="294" customFormat="1" customHeight="1" spans="2:3">
      <c r="B1590" s="316"/>
      <c r="C1590" s="316"/>
    </row>
    <row r="1591" s="294" customFormat="1" customHeight="1" spans="2:3">
      <c r="B1591" s="316"/>
      <c r="C1591" s="316"/>
    </row>
    <row r="1592" s="294" customFormat="1" customHeight="1" spans="2:3">
      <c r="B1592" s="316"/>
      <c r="C1592" s="316"/>
    </row>
    <row r="1593" s="294" customFormat="1" customHeight="1" spans="2:3">
      <c r="B1593" s="316"/>
      <c r="C1593" s="316"/>
    </row>
    <row r="1594" s="294" customFormat="1" customHeight="1" spans="2:3">
      <c r="B1594" s="316"/>
      <c r="C1594" s="316"/>
    </row>
    <row r="1595" s="294" customFormat="1" customHeight="1" spans="2:3">
      <c r="B1595" s="316"/>
      <c r="C1595" s="316"/>
    </row>
    <row r="1596" s="294" customFormat="1" customHeight="1" spans="2:3">
      <c r="B1596" s="316"/>
      <c r="C1596" s="316"/>
    </row>
    <row r="1597" s="294" customFormat="1" customHeight="1" spans="2:3">
      <c r="B1597" s="316"/>
      <c r="C1597" s="316"/>
    </row>
    <row r="1598" s="294" customFormat="1" customHeight="1" spans="2:3">
      <c r="B1598" s="316"/>
      <c r="C1598" s="316"/>
    </row>
    <row r="1599" s="294" customFormat="1" customHeight="1" spans="2:3">
      <c r="B1599" s="316"/>
      <c r="C1599" s="316"/>
    </row>
    <row r="1600" s="294" customFormat="1" customHeight="1" spans="2:3">
      <c r="B1600" s="316"/>
      <c r="C1600" s="316"/>
    </row>
    <row r="1601" s="294" customFormat="1" customHeight="1" spans="2:3">
      <c r="B1601" s="316"/>
      <c r="C1601" s="316"/>
    </row>
    <row r="1602" s="294" customFormat="1" customHeight="1" spans="2:3">
      <c r="B1602" s="316"/>
      <c r="C1602" s="316"/>
    </row>
    <row r="1603" s="294" customFormat="1" customHeight="1" spans="2:3">
      <c r="B1603" s="316"/>
      <c r="C1603" s="316"/>
    </row>
    <row r="1604" s="294" customFormat="1" customHeight="1" spans="2:3">
      <c r="B1604" s="316"/>
      <c r="C1604" s="316"/>
    </row>
    <row r="1605" s="294" customFormat="1" customHeight="1" spans="2:3">
      <c r="B1605" s="316"/>
      <c r="C1605" s="316"/>
    </row>
    <row r="1606" s="294" customFormat="1" customHeight="1" spans="2:3">
      <c r="B1606" s="316"/>
      <c r="C1606" s="316"/>
    </row>
    <row r="1607" s="294" customFormat="1" customHeight="1" spans="2:3">
      <c r="B1607" s="316"/>
      <c r="C1607" s="316"/>
    </row>
    <row r="1608" s="294" customFormat="1" customHeight="1" spans="2:3">
      <c r="B1608" s="316"/>
      <c r="C1608" s="316"/>
    </row>
    <row r="1609" s="294" customFormat="1" customHeight="1" spans="2:3">
      <c r="B1609" s="316"/>
      <c r="C1609" s="316"/>
    </row>
    <row r="1610" s="294" customFormat="1" customHeight="1" spans="2:3">
      <c r="B1610" s="316"/>
      <c r="C1610" s="316"/>
    </row>
    <row r="1611" s="294" customFormat="1" customHeight="1" spans="2:3">
      <c r="B1611" s="316"/>
      <c r="C1611" s="316"/>
    </row>
    <row r="1612" s="294" customFormat="1" customHeight="1" spans="2:3">
      <c r="B1612" s="316"/>
      <c r="C1612" s="316"/>
    </row>
    <row r="1613" s="294" customFormat="1" customHeight="1" spans="2:3">
      <c r="B1613" s="316"/>
      <c r="C1613" s="316"/>
    </row>
    <row r="1614" s="294" customFormat="1" customHeight="1" spans="2:3">
      <c r="B1614" s="316"/>
      <c r="C1614" s="316"/>
    </row>
    <row r="1615" s="294" customFormat="1" customHeight="1" spans="2:3">
      <c r="B1615" s="316"/>
      <c r="C1615" s="316"/>
    </row>
    <row r="1616" s="294" customFormat="1" customHeight="1" spans="2:3">
      <c r="B1616" s="316"/>
      <c r="C1616" s="316"/>
    </row>
    <row r="1617" s="294" customFormat="1" customHeight="1" spans="2:3">
      <c r="B1617" s="316"/>
      <c r="C1617" s="316"/>
    </row>
    <row r="1618" s="294" customFormat="1" customHeight="1" spans="2:3">
      <c r="B1618" s="316"/>
      <c r="C1618" s="316"/>
    </row>
    <row r="1619" s="294" customFormat="1" customHeight="1" spans="2:3">
      <c r="B1619" s="316"/>
      <c r="C1619" s="316"/>
    </row>
    <row r="1620" s="294" customFormat="1" customHeight="1" spans="2:3">
      <c r="B1620" s="316"/>
      <c r="C1620" s="316"/>
    </row>
    <row r="1621" s="294" customFormat="1" customHeight="1" spans="2:3">
      <c r="B1621" s="316"/>
      <c r="C1621" s="316"/>
    </row>
    <row r="1622" s="294" customFormat="1" customHeight="1" spans="2:3">
      <c r="B1622" s="316"/>
      <c r="C1622" s="316"/>
    </row>
    <row r="1623" s="294" customFormat="1" customHeight="1" spans="2:3">
      <c r="B1623" s="316"/>
      <c r="C1623" s="316"/>
    </row>
    <row r="1624" s="294" customFormat="1" customHeight="1" spans="2:3">
      <c r="B1624" s="316"/>
      <c r="C1624" s="316"/>
    </row>
    <row r="1625" s="294" customFormat="1" customHeight="1" spans="2:3">
      <c r="B1625" s="316"/>
      <c r="C1625" s="316"/>
    </row>
    <row r="1626" s="294" customFormat="1" customHeight="1" spans="2:3">
      <c r="B1626" s="316"/>
      <c r="C1626" s="316"/>
    </row>
    <row r="1627" s="294" customFormat="1" customHeight="1" spans="2:3">
      <c r="B1627" s="316"/>
      <c r="C1627" s="316"/>
    </row>
    <row r="1628" s="294" customFormat="1" customHeight="1" spans="2:3">
      <c r="B1628" s="316"/>
      <c r="C1628" s="316"/>
    </row>
    <row r="1629" s="294" customFormat="1" customHeight="1" spans="2:3">
      <c r="B1629" s="316"/>
      <c r="C1629" s="316"/>
    </row>
    <row r="1630" s="294" customFormat="1" customHeight="1" spans="2:3">
      <c r="B1630" s="316"/>
      <c r="C1630" s="316"/>
    </row>
    <row r="1631" s="294" customFormat="1" customHeight="1" spans="2:3">
      <c r="B1631" s="316"/>
      <c r="C1631" s="316"/>
    </row>
    <row r="1632" s="294" customFormat="1" customHeight="1" spans="2:3">
      <c r="B1632" s="316"/>
      <c r="C1632" s="316"/>
    </row>
    <row r="1633" s="294" customFormat="1" customHeight="1" spans="2:3">
      <c r="B1633" s="316"/>
      <c r="C1633" s="316"/>
    </row>
    <row r="1634" s="294" customFormat="1" customHeight="1" spans="2:3">
      <c r="B1634" s="316"/>
      <c r="C1634" s="316"/>
    </row>
    <row r="1635" s="294" customFormat="1" customHeight="1" spans="2:3">
      <c r="B1635" s="316"/>
      <c r="C1635" s="316"/>
    </row>
    <row r="1636" s="294" customFormat="1" customHeight="1" spans="2:3">
      <c r="B1636" s="316"/>
      <c r="C1636" s="316"/>
    </row>
    <row r="1637" s="294" customFormat="1" customHeight="1" spans="2:3">
      <c r="B1637" s="316"/>
      <c r="C1637" s="316"/>
    </row>
    <row r="1638" s="294" customFormat="1" customHeight="1" spans="2:3">
      <c r="B1638" s="316"/>
      <c r="C1638" s="316"/>
    </row>
    <row r="1639" s="294" customFormat="1" customHeight="1" spans="2:3">
      <c r="B1639" s="316"/>
      <c r="C1639" s="316"/>
    </row>
    <row r="1640" s="294" customFormat="1" customHeight="1" spans="2:3">
      <c r="B1640" s="316"/>
      <c r="C1640" s="316"/>
    </row>
    <row r="1641" s="294" customFormat="1" customHeight="1" spans="2:3">
      <c r="B1641" s="316"/>
      <c r="C1641" s="316"/>
    </row>
    <row r="1642" s="294" customFormat="1" customHeight="1" spans="2:3">
      <c r="B1642" s="316"/>
      <c r="C1642" s="316"/>
    </row>
    <row r="1643" s="294" customFormat="1" customHeight="1" spans="2:3">
      <c r="B1643" s="316"/>
      <c r="C1643" s="316"/>
    </row>
    <row r="1644" s="294" customFormat="1" customHeight="1" spans="2:3">
      <c r="B1644" s="316"/>
      <c r="C1644" s="316"/>
    </row>
    <row r="1645" s="294" customFormat="1" customHeight="1" spans="2:3">
      <c r="B1645" s="316"/>
      <c r="C1645" s="316"/>
    </row>
    <row r="1646" s="294" customFormat="1" customHeight="1" spans="2:3">
      <c r="B1646" s="316"/>
      <c r="C1646" s="316"/>
    </row>
    <row r="1647" s="294" customFormat="1" customHeight="1" spans="2:3">
      <c r="B1647" s="316"/>
      <c r="C1647" s="316"/>
    </row>
    <row r="1648" s="294" customFormat="1" customHeight="1" spans="2:3">
      <c r="B1648" s="316"/>
      <c r="C1648" s="316"/>
    </row>
    <row r="1649" s="294" customFormat="1" customHeight="1" spans="2:3">
      <c r="B1649" s="316"/>
      <c r="C1649" s="316"/>
    </row>
    <row r="1650" s="294" customFormat="1" customHeight="1" spans="2:3">
      <c r="B1650" s="316"/>
      <c r="C1650" s="316"/>
    </row>
    <row r="1651" s="294" customFormat="1" customHeight="1" spans="2:3">
      <c r="B1651" s="316"/>
      <c r="C1651" s="316"/>
    </row>
    <row r="1652" s="294" customFormat="1" customHeight="1" spans="2:3">
      <c r="B1652" s="316"/>
      <c r="C1652" s="316"/>
    </row>
    <row r="1653" s="294" customFormat="1" customHeight="1" spans="2:3">
      <c r="B1653" s="316"/>
      <c r="C1653" s="316"/>
    </row>
    <row r="1654" s="294" customFormat="1" customHeight="1" spans="2:3">
      <c r="B1654" s="316"/>
      <c r="C1654" s="316"/>
    </row>
    <row r="1655" s="294" customFormat="1" customHeight="1" spans="2:3">
      <c r="B1655" s="316"/>
      <c r="C1655" s="316"/>
    </row>
    <row r="1656" s="294" customFormat="1" customHeight="1" spans="2:3">
      <c r="B1656" s="316"/>
      <c r="C1656" s="316"/>
    </row>
    <row r="1657" s="294" customFormat="1" customHeight="1" spans="2:3">
      <c r="B1657" s="316"/>
      <c r="C1657" s="316"/>
    </row>
    <row r="1658" s="294" customFormat="1" customHeight="1" spans="2:3">
      <c r="B1658" s="316"/>
      <c r="C1658" s="316"/>
    </row>
    <row r="1659" s="294" customFormat="1" customHeight="1" spans="2:3">
      <c r="B1659" s="316"/>
      <c r="C1659" s="316"/>
    </row>
    <row r="1660" s="294" customFormat="1" customHeight="1" spans="2:3">
      <c r="B1660" s="316"/>
      <c r="C1660" s="316"/>
    </row>
    <row r="1661" s="294" customFormat="1" customHeight="1" spans="2:3">
      <c r="B1661" s="316"/>
      <c r="C1661" s="316"/>
    </row>
    <row r="1662" s="294" customFormat="1" customHeight="1" spans="2:3">
      <c r="B1662" s="316"/>
      <c r="C1662" s="316"/>
    </row>
    <row r="1663" s="294" customFormat="1" customHeight="1" spans="2:3">
      <c r="B1663" s="316"/>
      <c r="C1663" s="316"/>
    </row>
    <row r="1664" s="294" customFormat="1" customHeight="1" spans="2:3">
      <c r="B1664" s="316"/>
      <c r="C1664" s="316"/>
    </row>
    <row r="1665" s="294" customFormat="1" customHeight="1" spans="2:3">
      <c r="B1665" s="316"/>
      <c r="C1665" s="316"/>
    </row>
    <row r="1666" s="294" customFormat="1" customHeight="1" spans="2:3">
      <c r="B1666" s="316"/>
      <c r="C1666" s="316"/>
    </row>
    <row r="1667" s="294" customFormat="1" customHeight="1" spans="2:3">
      <c r="B1667" s="316"/>
      <c r="C1667" s="316"/>
    </row>
    <row r="1668" s="294" customFormat="1" customHeight="1" spans="2:3">
      <c r="B1668" s="316"/>
      <c r="C1668" s="316"/>
    </row>
    <row r="1669" s="294" customFormat="1" customHeight="1" spans="2:3">
      <c r="B1669" s="316"/>
      <c r="C1669" s="316"/>
    </row>
    <row r="1670" s="294" customFormat="1" customHeight="1" spans="2:3">
      <c r="B1670" s="316"/>
      <c r="C1670" s="316"/>
    </row>
    <row r="1671" s="294" customFormat="1" customHeight="1" spans="2:3">
      <c r="B1671" s="316"/>
      <c r="C1671" s="316"/>
    </row>
    <row r="1672" s="294" customFormat="1" customHeight="1" spans="2:3">
      <c r="B1672" s="316"/>
      <c r="C1672" s="316"/>
    </row>
    <row r="1673" s="294" customFormat="1" customHeight="1" spans="2:3">
      <c r="B1673" s="316"/>
      <c r="C1673" s="316"/>
    </row>
    <row r="1674" s="294" customFormat="1" customHeight="1" spans="2:3">
      <c r="B1674" s="316"/>
      <c r="C1674" s="316"/>
    </row>
    <row r="1675" s="294" customFormat="1" customHeight="1" spans="2:3">
      <c r="B1675" s="316"/>
      <c r="C1675" s="316"/>
    </row>
    <row r="1676" s="294" customFormat="1" customHeight="1" spans="2:3">
      <c r="B1676" s="316"/>
      <c r="C1676" s="316"/>
    </row>
    <row r="1677" s="294" customFormat="1" customHeight="1" spans="2:3">
      <c r="B1677" s="316"/>
      <c r="C1677" s="316"/>
    </row>
    <row r="1678" s="294" customFormat="1" customHeight="1" spans="2:3">
      <c r="B1678" s="316"/>
      <c r="C1678" s="316"/>
    </row>
    <row r="1679" s="294" customFormat="1" customHeight="1" spans="2:3">
      <c r="B1679" s="316"/>
      <c r="C1679" s="316"/>
    </row>
    <row r="1680" s="294" customFormat="1" customHeight="1" spans="2:3">
      <c r="B1680" s="316"/>
      <c r="C1680" s="316"/>
    </row>
    <row r="1681" s="294" customFormat="1" customHeight="1" spans="2:3">
      <c r="B1681" s="316"/>
      <c r="C1681" s="316"/>
    </row>
    <row r="1682" s="294" customFormat="1" customHeight="1" spans="2:3">
      <c r="B1682" s="316"/>
      <c r="C1682" s="316"/>
    </row>
    <row r="1683" s="294" customFormat="1" customHeight="1" spans="2:3">
      <c r="B1683" s="316"/>
      <c r="C1683" s="316"/>
    </row>
    <row r="1684" s="294" customFormat="1" customHeight="1" spans="2:3">
      <c r="B1684" s="316"/>
      <c r="C1684" s="316"/>
    </row>
    <row r="1685" s="294" customFormat="1" customHeight="1" spans="2:3">
      <c r="B1685" s="316"/>
      <c r="C1685" s="316"/>
    </row>
    <row r="1686" s="294" customFormat="1" customHeight="1" spans="2:3">
      <c r="B1686" s="316"/>
      <c r="C1686" s="316"/>
    </row>
    <row r="1687" s="294" customFormat="1" customHeight="1" spans="2:3">
      <c r="B1687" s="316"/>
      <c r="C1687" s="316"/>
    </row>
    <row r="1688" s="294" customFormat="1" customHeight="1" spans="2:3">
      <c r="B1688" s="316"/>
      <c r="C1688" s="316"/>
    </row>
    <row r="1689" s="294" customFormat="1" customHeight="1" spans="2:3">
      <c r="B1689" s="316"/>
      <c r="C1689" s="316"/>
    </row>
    <row r="1690" s="294" customFormat="1" customHeight="1" spans="2:3">
      <c r="B1690" s="316"/>
      <c r="C1690" s="316"/>
    </row>
    <row r="1691" s="294" customFormat="1" customHeight="1" spans="2:3">
      <c r="B1691" s="316"/>
      <c r="C1691" s="316"/>
    </row>
    <row r="1692" s="294" customFormat="1" customHeight="1" spans="2:3">
      <c r="B1692" s="316"/>
      <c r="C1692" s="316"/>
    </row>
    <row r="1693" s="294" customFormat="1" customHeight="1" spans="2:3">
      <c r="B1693" s="316"/>
      <c r="C1693" s="316"/>
    </row>
    <row r="1694" s="294" customFormat="1" customHeight="1" spans="2:3">
      <c r="B1694" s="316"/>
      <c r="C1694" s="316"/>
    </row>
    <row r="1695" s="294" customFormat="1" customHeight="1" spans="2:3">
      <c r="B1695" s="316"/>
      <c r="C1695" s="316"/>
    </row>
    <row r="1696" s="294" customFormat="1" customHeight="1" spans="2:3">
      <c r="B1696" s="316"/>
      <c r="C1696" s="316"/>
    </row>
    <row r="1697" s="294" customFormat="1" customHeight="1" spans="2:3">
      <c r="B1697" s="316"/>
      <c r="C1697" s="316"/>
    </row>
    <row r="1698" s="294" customFormat="1" customHeight="1" spans="2:3">
      <c r="B1698" s="316"/>
      <c r="C1698" s="316"/>
    </row>
    <row r="1699" s="294" customFormat="1" customHeight="1" spans="2:3">
      <c r="B1699" s="316"/>
      <c r="C1699" s="316"/>
    </row>
    <row r="1700" s="294" customFormat="1" customHeight="1" spans="2:3">
      <c r="B1700" s="316"/>
      <c r="C1700" s="316"/>
    </row>
    <row r="1701" s="294" customFormat="1" customHeight="1" spans="2:3">
      <c r="B1701" s="316"/>
      <c r="C1701" s="316"/>
    </row>
    <row r="1702" s="294" customFormat="1" customHeight="1" spans="2:3">
      <c r="B1702" s="316"/>
      <c r="C1702" s="316"/>
    </row>
    <row r="1703" s="294" customFormat="1" customHeight="1" spans="2:3">
      <c r="B1703" s="316"/>
      <c r="C1703" s="316"/>
    </row>
    <row r="1704" s="294" customFormat="1" customHeight="1" spans="2:3">
      <c r="B1704" s="316"/>
      <c r="C1704" s="316"/>
    </row>
    <row r="1705" s="294" customFormat="1" customHeight="1" spans="2:3">
      <c r="B1705" s="316"/>
      <c r="C1705" s="316"/>
    </row>
    <row r="1706" s="294" customFormat="1" customHeight="1" spans="2:3">
      <c r="B1706" s="316"/>
      <c r="C1706" s="316"/>
    </row>
    <row r="1707" s="294" customFormat="1" customHeight="1" spans="2:3">
      <c r="B1707" s="316"/>
      <c r="C1707" s="316"/>
    </row>
    <row r="1708" s="294" customFormat="1" customHeight="1" spans="2:3">
      <c r="B1708" s="316"/>
      <c r="C1708" s="316"/>
    </row>
    <row r="1709" s="294" customFormat="1" customHeight="1" spans="2:3">
      <c r="B1709" s="316"/>
      <c r="C1709" s="316"/>
    </row>
    <row r="1710" s="294" customFormat="1" customHeight="1" spans="2:3">
      <c r="B1710" s="316"/>
      <c r="C1710" s="316"/>
    </row>
    <row r="1711" s="294" customFormat="1" customHeight="1" spans="2:3">
      <c r="B1711" s="316"/>
      <c r="C1711" s="316"/>
    </row>
    <row r="1712" s="294" customFormat="1" customHeight="1" spans="2:3">
      <c r="B1712" s="316"/>
      <c r="C1712" s="316"/>
    </row>
    <row r="1713" s="294" customFormat="1" customHeight="1" spans="2:3">
      <c r="B1713" s="316"/>
      <c r="C1713" s="316"/>
    </row>
    <row r="1714" s="294" customFormat="1" customHeight="1" spans="2:3">
      <c r="B1714" s="316"/>
      <c r="C1714" s="316"/>
    </row>
    <row r="1715" s="294" customFormat="1" customHeight="1" spans="2:3">
      <c r="B1715" s="316"/>
      <c r="C1715" s="316"/>
    </row>
    <row r="1716" s="294" customFormat="1" customHeight="1" spans="2:3">
      <c r="B1716" s="316"/>
      <c r="C1716" s="316"/>
    </row>
    <row r="1717" s="294" customFormat="1" customHeight="1" spans="2:3">
      <c r="B1717" s="316"/>
      <c r="C1717" s="316"/>
    </row>
    <row r="1718" s="294" customFormat="1" customHeight="1" spans="2:3">
      <c r="B1718" s="316"/>
      <c r="C1718" s="316"/>
    </row>
    <row r="1719" s="294" customFormat="1" customHeight="1" spans="2:3">
      <c r="B1719" s="316"/>
      <c r="C1719" s="316"/>
    </row>
    <row r="1720" s="294" customFormat="1" customHeight="1" spans="2:3">
      <c r="B1720" s="316"/>
      <c r="C1720" s="316"/>
    </row>
    <row r="1721" s="294" customFormat="1" customHeight="1" spans="2:3">
      <c r="B1721" s="316"/>
      <c r="C1721" s="316"/>
    </row>
    <row r="1722" s="294" customFormat="1" customHeight="1" spans="2:3">
      <c r="B1722" s="316"/>
      <c r="C1722" s="316"/>
    </row>
    <row r="1723" s="294" customFormat="1" customHeight="1" spans="2:3">
      <c r="B1723" s="316"/>
      <c r="C1723" s="316"/>
    </row>
    <row r="1724" s="294" customFormat="1" customHeight="1" spans="2:3">
      <c r="B1724" s="316"/>
      <c r="C1724" s="316"/>
    </row>
    <row r="1725" s="294" customFormat="1" customHeight="1" spans="2:3">
      <c r="B1725" s="316"/>
      <c r="C1725" s="316"/>
    </row>
    <row r="1726" s="294" customFormat="1" customHeight="1" spans="2:3">
      <c r="B1726" s="316"/>
      <c r="C1726" s="316"/>
    </row>
    <row r="1727" s="294" customFormat="1" customHeight="1" spans="2:3">
      <c r="B1727" s="316"/>
      <c r="C1727" s="316"/>
    </row>
    <row r="1728" s="294" customFormat="1" customHeight="1" spans="2:3">
      <c r="B1728" s="316"/>
      <c r="C1728" s="316"/>
    </row>
    <row r="1729" s="294" customFormat="1" customHeight="1" spans="2:3">
      <c r="B1729" s="316"/>
      <c r="C1729" s="316"/>
    </row>
    <row r="1730" s="294" customFormat="1" customHeight="1" spans="2:3">
      <c r="B1730" s="316"/>
      <c r="C1730" s="316"/>
    </row>
    <row r="1731" s="294" customFormat="1" customHeight="1" spans="2:3">
      <c r="B1731" s="316"/>
      <c r="C1731" s="316"/>
    </row>
    <row r="1732" s="294" customFormat="1" customHeight="1" spans="2:3">
      <c r="B1732" s="316"/>
      <c r="C1732" s="316"/>
    </row>
    <row r="1733" s="294" customFormat="1" customHeight="1" spans="2:3">
      <c r="B1733" s="316"/>
      <c r="C1733" s="316"/>
    </row>
    <row r="1734" s="294" customFormat="1" customHeight="1" spans="2:3">
      <c r="B1734" s="316"/>
      <c r="C1734" s="316"/>
    </row>
    <row r="1735" s="294" customFormat="1" customHeight="1" spans="2:3">
      <c r="B1735" s="316"/>
      <c r="C1735" s="316"/>
    </row>
    <row r="1736" s="294" customFormat="1" customHeight="1" spans="2:3">
      <c r="B1736" s="316"/>
      <c r="C1736" s="316"/>
    </row>
    <row r="1737" s="294" customFormat="1" customHeight="1" spans="2:3">
      <c r="B1737" s="316"/>
      <c r="C1737" s="316"/>
    </row>
    <row r="1738" s="294" customFormat="1" customHeight="1" spans="2:3">
      <c r="B1738" s="316"/>
      <c r="C1738" s="316"/>
    </row>
    <row r="1739" s="294" customFormat="1" customHeight="1" spans="2:3">
      <c r="B1739" s="316"/>
      <c r="C1739" s="316"/>
    </row>
    <row r="1740" s="294" customFormat="1" customHeight="1" spans="2:3">
      <c r="B1740" s="316"/>
      <c r="C1740" s="316"/>
    </row>
    <row r="1741" s="294" customFormat="1" customHeight="1" spans="2:3">
      <c r="B1741" s="316"/>
      <c r="C1741" s="316"/>
    </row>
    <row r="1742" s="294" customFormat="1" customHeight="1" spans="2:3">
      <c r="B1742" s="316"/>
      <c r="C1742" s="316"/>
    </row>
    <row r="1743" s="294" customFormat="1" customHeight="1" spans="2:3">
      <c r="B1743" s="316"/>
      <c r="C1743" s="316"/>
    </row>
    <row r="1744" s="294" customFormat="1" customHeight="1" spans="2:3">
      <c r="B1744" s="316"/>
      <c r="C1744" s="316"/>
    </row>
    <row r="1745" s="294" customFormat="1" customHeight="1" spans="2:3">
      <c r="B1745" s="316"/>
      <c r="C1745" s="316"/>
    </row>
    <row r="1746" s="294" customFormat="1" customHeight="1" spans="2:3">
      <c r="B1746" s="316"/>
      <c r="C1746" s="316"/>
    </row>
    <row r="1747" s="294" customFormat="1" customHeight="1" spans="2:3">
      <c r="B1747" s="316"/>
      <c r="C1747" s="316"/>
    </row>
    <row r="1748" s="294" customFormat="1" customHeight="1" spans="2:3">
      <c r="B1748" s="316"/>
      <c r="C1748" s="316"/>
    </row>
    <row r="1749" s="294" customFormat="1" customHeight="1" spans="2:3">
      <c r="B1749" s="316"/>
      <c r="C1749" s="316"/>
    </row>
    <row r="1750" s="294" customFormat="1" customHeight="1" spans="2:3">
      <c r="B1750" s="316"/>
      <c r="C1750" s="316"/>
    </row>
    <row r="1751" s="294" customFormat="1" customHeight="1" spans="2:3">
      <c r="B1751" s="316"/>
      <c r="C1751" s="316"/>
    </row>
    <row r="1752" s="294" customFormat="1" customHeight="1" spans="2:3">
      <c r="B1752" s="316"/>
      <c r="C1752" s="316"/>
    </row>
    <row r="1753" s="294" customFormat="1" customHeight="1" spans="2:3">
      <c r="B1753" s="316"/>
      <c r="C1753" s="316"/>
    </row>
    <row r="1754" s="294" customFormat="1" customHeight="1" spans="2:3">
      <c r="B1754" s="316"/>
      <c r="C1754" s="316"/>
    </row>
    <row r="1755" s="294" customFormat="1" customHeight="1" spans="2:3">
      <c r="B1755" s="316"/>
      <c r="C1755" s="316"/>
    </row>
    <row r="1756" s="294" customFormat="1" customHeight="1" spans="2:3">
      <c r="B1756" s="316"/>
      <c r="C1756" s="316"/>
    </row>
    <row r="1757" s="294" customFormat="1" customHeight="1" spans="2:3">
      <c r="B1757" s="316"/>
      <c r="C1757" s="316"/>
    </row>
    <row r="1758" s="294" customFormat="1" customHeight="1" spans="2:3">
      <c r="B1758" s="316"/>
      <c r="C1758" s="316"/>
    </row>
    <row r="1759" s="294" customFormat="1" customHeight="1" spans="2:3">
      <c r="B1759" s="316"/>
      <c r="C1759" s="316"/>
    </row>
    <row r="1760" s="294" customFormat="1" customHeight="1" spans="2:3">
      <c r="B1760" s="316"/>
      <c r="C1760" s="316"/>
    </row>
    <row r="1761" s="294" customFormat="1" customHeight="1" spans="2:3">
      <c r="B1761" s="316"/>
      <c r="C1761" s="316"/>
    </row>
    <row r="1762" s="294" customFormat="1" customHeight="1" spans="2:3">
      <c r="B1762" s="316"/>
      <c r="C1762" s="316"/>
    </row>
    <row r="1763" s="294" customFormat="1" customHeight="1" spans="2:3">
      <c r="B1763" s="316"/>
      <c r="C1763" s="316"/>
    </row>
    <row r="1764" s="294" customFormat="1" customHeight="1" spans="2:3">
      <c r="B1764" s="316"/>
      <c r="C1764" s="316"/>
    </row>
    <row r="1765" s="294" customFormat="1" customHeight="1" spans="2:3">
      <c r="B1765" s="316"/>
      <c r="C1765" s="316"/>
    </row>
    <row r="1766" s="294" customFormat="1" customHeight="1" spans="2:3">
      <c r="B1766" s="316"/>
      <c r="C1766" s="316"/>
    </row>
    <row r="1767" s="294" customFormat="1" customHeight="1" spans="2:3">
      <c r="B1767" s="316"/>
      <c r="C1767" s="316"/>
    </row>
    <row r="1768" s="294" customFormat="1" customHeight="1" spans="2:3">
      <c r="B1768" s="316"/>
      <c r="C1768" s="316"/>
    </row>
    <row r="1769" s="294" customFormat="1" customHeight="1" spans="2:3">
      <c r="B1769" s="316"/>
      <c r="C1769" s="316"/>
    </row>
    <row r="1770" s="294" customFormat="1" customHeight="1" spans="2:3">
      <c r="B1770" s="316"/>
      <c r="C1770" s="316"/>
    </row>
    <row r="1771" s="294" customFormat="1" customHeight="1" spans="2:3">
      <c r="B1771" s="316"/>
      <c r="C1771" s="316"/>
    </row>
    <row r="1772" s="294" customFormat="1" customHeight="1" spans="2:3">
      <c r="B1772" s="316"/>
      <c r="C1772" s="316"/>
    </row>
    <row r="1773" s="294" customFormat="1" customHeight="1" spans="2:3">
      <c r="B1773" s="316"/>
      <c r="C1773" s="316"/>
    </row>
    <row r="1774" s="294" customFormat="1" customHeight="1" spans="2:3">
      <c r="B1774" s="316"/>
      <c r="C1774" s="316"/>
    </row>
    <row r="1775" s="294" customFormat="1" customHeight="1" spans="2:3">
      <c r="B1775" s="316"/>
      <c r="C1775" s="316"/>
    </row>
    <row r="1776" s="294" customFormat="1" customHeight="1" spans="2:3">
      <c r="B1776" s="316"/>
      <c r="C1776" s="316"/>
    </row>
    <row r="1777" s="294" customFormat="1" customHeight="1" spans="2:3">
      <c r="B1777" s="316"/>
      <c r="C1777" s="316"/>
    </row>
    <row r="1778" s="294" customFormat="1" customHeight="1" spans="2:3">
      <c r="B1778" s="316"/>
      <c r="C1778" s="316"/>
    </row>
    <row r="1779" s="294" customFormat="1" customHeight="1" spans="2:3">
      <c r="B1779" s="316"/>
      <c r="C1779" s="316"/>
    </row>
    <row r="1780" s="294" customFormat="1" customHeight="1" spans="2:3">
      <c r="B1780" s="316"/>
      <c r="C1780" s="316"/>
    </row>
    <row r="1781" s="294" customFormat="1" customHeight="1" spans="2:3">
      <c r="B1781" s="316"/>
      <c r="C1781" s="316"/>
    </row>
    <row r="1782" s="294" customFormat="1" customHeight="1" spans="2:3">
      <c r="B1782" s="316"/>
      <c r="C1782" s="316"/>
    </row>
    <row r="1783" s="294" customFormat="1" customHeight="1" spans="2:3">
      <c r="B1783" s="316"/>
      <c r="C1783" s="316"/>
    </row>
    <row r="1784" s="294" customFormat="1" customHeight="1" spans="2:3">
      <c r="B1784" s="316"/>
      <c r="C1784" s="316"/>
    </row>
    <row r="1785" s="294" customFormat="1" customHeight="1" spans="2:3">
      <c r="B1785" s="316"/>
      <c r="C1785" s="316"/>
    </row>
    <row r="1786" s="294" customFormat="1" customHeight="1" spans="2:3">
      <c r="B1786" s="316"/>
      <c r="C1786" s="316"/>
    </row>
    <row r="1787" s="294" customFormat="1" customHeight="1" spans="2:3">
      <c r="B1787" s="316"/>
      <c r="C1787" s="316"/>
    </row>
    <row r="1788" s="294" customFormat="1" customHeight="1" spans="2:3">
      <c r="B1788" s="316"/>
      <c r="C1788" s="316"/>
    </row>
    <row r="1789" s="294" customFormat="1" customHeight="1" spans="2:3">
      <c r="B1789" s="316"/>
      <c r="C1789" s="316"/>
    </row>
    <row r="1790" s="294" customFormat="1" customHeight="1" spans="2:3">
      <c r="B1790" s="316"/>
      <c r="C1790" s="316"/>
    </row>
    <row r="1791" s="294" customFormat="1" customHeight="1" spans="2:3">
      <c r="B1791" s="316"/>
      <c r="C1791" s="316"/>
    </row>
    <row r="1792" s="294" customFormat="1" customHeight="1" spans="2:3">
      <c r="B1792" s="316"/>
      <c r="C1792" s="316"/>
    </row>
    <row r="1793" s="294" customFormat="1" customHeight="1" spans="2:3">
      <c r="B1793" s="316"/>
      <c r="C1793" s="316"/>
    </row>
    <row r="1794" s="294" customFormat="1" customHeight="1" spans="2:3">
      <c r="B1794" s="316"/>
      <c r="C1794" s="316"/>
    </row>
    <row r="1795" s="294" customFormat="1" customHeight="1" spans="2:3">
      <c r="B1795" s="316"/>
      <c r="C1795" s="316"/>
    </row>
    <row r="1796" s="294" customFormat="1" customHeight="1" spans="2:3">
      <c r="B1796" s="316"/>
      <c r="C1796" s="316"/>
    </row>
    <row r="1797" s="294" customFormat="1" customHeight="1" spans="2:3">
      <c r="B1797" s="316"/>
      <c r="C1797" s="316"/>
    </row>
    <row r="1798" s="294" customFormat="1" customHeight="1" spans="2:3">
      <c r="B1798" s="316"/>
      <c r="C1798" s="316"/>
    </row>
    <row r="1799" s="294" customFormat="1" customHeight="1" spans="2:3">
      <c r="B1799" s="316"/>
      <c r="C1799" s="316"/>
    </row>
    <row r="1800" s="294" customFormat="1" customHeight="1" spans="2:3">
      <c r="B1800" s="316"/>
      <c r="C1800" s="316"/>
    </row>
    <row r="1801" s="294" customFormat="1" customHeight="1" spans="2:3">
      <c r="B1801" s="316"/>
      <c r="C1801" s="316"/>
    </row>
    <row r="1802" s="294" customFormat="1" customHeight="1" spans="2:3">
      <c r="B1802" s="316"/>
      <c r="C1802" s="316"/>
    </row>
    <row r="1803" s="294" customFormat="1" customHeight="1" spans="2:3">
      <c r="B1803" s="316"/>
      <c r="C1803" s="316"/>
    </row>
    <row r="1804" s="294" customFormat="1" customHeight="1" spans="2:3">
      <c r="B1804" s="317"/>
      <c r="C1804" s="317"/>
    </row>
    <row r="1805" s="294" customFormat="1" customHeight="1" spans="2:3">
      <c r="B1805" s="316"/>
      <c r="C1805" s="316"/>
    </row>
    <row r="1806" s="294" customFormat="1" customHeight="1" spans="2:3">
      <c r="B1806" s="316"/>
      <c r="C1806" s="316"/>
    </row>
    <row r="1807" s="294" customFormat="1" customHeight="1" spans="2:3">
      <c r="B1807" s="316"/>
      <c r="C1807" s="316"/>
    </row>
    <row r="1808" s="294" customFormat="1" customHeight="1" spans="2:3">
      <c r="B1808" s="316"/>
      <c r="C1808" s="316"/>
    </row>
    <row r="1809" s="294" customFormat="1" customHeight="1" spans="2:3">
      <c r="B1809" s="316"/>
      <c r="C1809" s="316"/>
    </row>
    <row r="1810" s="294" customFormat="1" customHeight="1" spans="2:3">
      <c r="B1810" s="316"/>
      <c r="C1810" s="316"/>
    </row>
    <row r="1811" s="294" customFormat="1" customHeight="1" spans="2:3">
      <c r="B1811" s="316"/>
      <c r="C1811" s="316"/>
    </row>
    <row r="1812" s="294" customFormat="1" customHeight="1" spans="2:3">
      <c r="B1812" s="316"/>
      <c r="C1812" s="316"/>
    </row>
    <row r="1813" s="294" customFormat="1" customHeight="1" spans="2:3">
      <c r="B1813" s="316"/>
      <c r="C1813" s="316"/>
    </row>
    <row r="1814" s="294" customFormat="1" customHeight="1" spans="2:3">
      <c r="B1814" s="316"/>
      <c r="C1814" s="316"/>
    </row>
    <row r="1815" s="294" customFormat="1" customHeight="1" spans="2:3">
      <c r="B1815" s="316"/>
      <c r="C1815" s="316"/>
    </row>
    <row r="1816" s="294" customFormat="1" customHeight="1" spans="2:3">
      <c r="B1816" s="316"/>
      <c r="C1816" s="316"/>
    </row>
    <row r="1817" s="294" customFormat="1" customHeight="1" spans="2:3">
      <c r="B1817" s="316"/>
      <c r="C1817" s="316"/>
    </row>
    <row r="1818" s="294" customFormat="1" customHeight="1" spans="2:3">
      <c r="B1818" s="316"/>
      <c r="C1818" s="316"/>
    </row>
    <row r="1819" s="294" customFormat="1" customHeight="1" spans="2:3">
      <c r="B1819" s="316"/>
      <c r="C1819" s="316"/>
    </row>
    <row r="1820" s="294" customFormat="1" customHeight="1" spans="2:3">
      <c r="B1820" s="316"/>
      <c r="C1820" s="316"/>
    </row>
    <row r="1821" s="294" customFormat="1" customHeight="1" spans="2:3">
      <c r="B1821" s="316"/>
      <c r="C1821" s="316"/>
    </row>
    <row r="1822" s="294" customFormat="1" customHeight="1" spans="2:3">
      <c r="B1822" s="316"/>
      <c r="C1822" s="316"/>
    </row>
    <row r="1823" s="294" customFormat="1" customHeight="1" spans="2:3">
      <c r="B1823" s="316"/>
      <c r="C1823" s="316"/>
    </row>
    <row r="1824" s="294" customFormat="1" customHeight="1" spans="2:3">
      <c r="B1824" s="316"/>
      <c r="C1824" s="316"/>
    </row>
    <row r="1825" s="294" customFormat="1" customHeight="1" spans="2:3">
      <c r="B1825" s="316"/>
      <c r="C1825" s="316"/>
    </row>
    <row r="1826" s="294" customFormat="1" customHeight="1" spans="2:3">
      <c r="B1826" s="316"/>
      <c r="C1826" s="316"/>
    </row>
    <row r="1827" s="294" customFormat="1" customHeight="1" spans="2:3">
      <c r="B1827" s="316"/>
      <c r="C1827" s="316"/>
    </row>
    <row r="1828" s="294" customFormat="1" customHeight="1" spans="2:3">
      <c r="B1828" s="316"/>
      <c r="C1828" s="316"/>
    </row>
    <row r="1829" s="294" customFormat="1" customHeight="1" spans="2:3">
      <c r="B1829" s="316"/>
      <c r="C1829" s="316"/>
    </row>
    <row r="1830" s="294" customFormat="1" customHeight="1" spans="2:3">
      <c r="B1830" s="316"/>
      <c r="C1830" s="316"/>
    </row>
    <row r="1831" s="294" customFormat="1" customHeight="1" spans="2:3">
      <c r="B1831" s="316"/>
      <c r="C1831" s="316"/>
    </row>
    <row r="1832" s="294" customFormat="1" customHeight="1" spans="2:3">
      <c r="B1832" s="316"/>
      <c r="C1832" s="316"/>
    </row>
    <row r="1833" s="294" customFormat="1" customHeight="1" spans="2:3">
      <c r="B1833" s="316"/>
      <c r="C1833" s="316"/>
    </row>
    <row r="1834" s="294" customFormat="1" customHeight="1" spans="2:3">
      <c r="B1834" s="316"/>
      <c r="C1834" s="316"/>
    </row>
    <row r="1835" s="294" customFormat="1" customHeight="1" spans="2:3">
      <c r="B1835" s="316"/>
      <c r="C1835" s="316"/>
    </row>
    <row r="1836" s="294" customFormat="1" customHeight="1" spans="2:3">
      <c r="B1836" s="316"/>
      <c r="C1836" s="316"/>
    </row>
    <row r="1837" s="294" customFormat="1" customHeight="1" spans="2:3">
      <c r="B1837" s="316"/>
      <c r="C1837" s="316"/>
    </row>
    <row r="1838" s="294" customFormat="1" customHeight="1" spans="2:3">
      <c r="B1838" s="316"/>
      <c r="C1838" s="316"/>
    </row>
    <row r="1839" s="294" customFormat="1" customHeight="1" spans="2:3">
      <c r="B1839" s="316"/>
      <c r="C1839" s="316"/>
    </row>
    <row r="1840" s="294" customFormat="1" customHeight="1" spans="2:3">
      <c r="B1840" s="316"/>
      <c r="C1840" s="316"/>
    </row>
    <row r="1841" s="294" customFormat="1" customHeight="1" spans="2:3">
      <c r="B1841" s="316"/>
      <c r="C1841" s="316"/>
    </row>
    <row r="1842" s="294" customFormat="1" customHeight="1" spans="2:3">
      <c r="B1842" s="316"/>
      <c r="C1842" s="316"/>
    </row>
    <row r="1843" s="294" customFormat="1" customHeight="1" spans="2:3">
      <c r="B1843" s="316"/>
      <c r="C1843" s="316"/>
    </row>
    <row r="1844" s="294" customFormat="1" customHeight="1" spans="2:3">
      <c r="B1844" s="316"/>
      <c r="C1844" s="316"/>
    </row>
    <row r="1845" s="294" customFormat="1" customHeight="1" spans="2:3">
      <c r="B1845" s="316"/>
      <c r="C1845" s="316"/>
    </row>
    <row r="1846" s="294" customFormat="1" customHeight="1" spans="2:3">
      <c r="B1846" s="316"/>
      <c r="C1846" s="316"/>
    </row>
    <row r="1847" s="294" customFormat="1" customHeight="1" spans="2:3">
      <c r="B1847" s="316"/>
      <c r="C1847" s="316"/>
    </row>
    <row r="1848" s="294" customFormat="1" customHeight="1" spans="2:3">
      <c r="B1848" s="316"/>
      <c r="C1848" s="316"/>
    </row>
    <row r="1849" s="294" customFormat="1" customHeight="1" spans="2:3">
      <c r="B1849" s="316"/>
      <c r="C1849" s="316"/>
    </row>
    <row r="1850" s="294" customFormat="1" customHeight="1" spans="2:3">
      <c r="B1850" s="316"/>
      <c r="C1850" s="316"/>
    </row>
    <row r="1851" s="294" customFormat="1" customHeight="1" spans="2:3">
      <c r="B1851" s="316"/>
      <c r="C1851" s="316"/>
    </row>
    <row r="1852" s="294" customFormat="1" customHeight="1" spans="2:3">
      <c r="B1852" s="316"/>
      <c r="C1852" s="316"/>
    </row>
    <row r="1853" s="294" customFormat="1" customHeight="1" spans="2:3">
      <c r="B1853" s="316"/>
      <c r="C1853" s="316"/>
    </row>
    <row r="1854" s="294" customFormat="1" customHeight="1" spans="2:3">
      <c r="B1854" s="316"/>
      <c r="C1854" s="316"/>
    </row>
    <row r="1855" s="294" customFormat="1" customHeight="1" spans="2:3">
      <c r="B1855" s="316"/>
      <c r="C1855" s="316"/>
    </row>
    <row r="1856" s="294" customFormat="1" customHeight="1" spans="2:3">
      <c r="B1856" s="316"/>
      <c r="C1856" s="316"/>
    </row>
    <row r="1857" s="294" customFormat="1" customHeight="1" spans="2:3">
      <c r="B1857" s="316"/>
      <c r="C1857" s="316"/>
    </row>
    <row r="1858" s="294" customFormat="1" customHeight="1" spans="2:3">
      <c r="B1858" s="316"/>
      <c r="C1858" s="316"/>
    </row>
    <row r="1859" s="294" customFormat="1" customHeight="1" spans="2:3">
      <c r="B1859" s="316"/>
      <c r="C1859" s="316"/>
    </row>
    <row r="1860" s="294" customFormat="1" customHeight="1" spans="2:3">
      <c r="B1860" s="316"/>
      <c r="C1860" s="316"/>
    </row>
    <row r="1861" s="294" customFormat="1" customHeight="1" spans="2:3">
      <c r="B1861" s="316"/>
      <c r="C1861" s="316"/>
    </row>
    <row r="1862" s="294" customFormat="1" customHeight="1" spans="2:3">
      <c r="B1862" s="316"/>
      <c r="C1862" s="316"/>
    </row>
    <row r="1863" s="294" customFormat="1" customHeight="1" spans="2:3">
      <c r="B1863" s="316"/>
      <c r="C1863" s="316"/>
    </row>
    <row r="1864" s="294" customFormat="1" customHeight="1" spans="2:3">
      <c r="B1864" s="316"/>
      <c r="C1864" s="316"/>
    </row>
    <row r="1865" s="294" customFormat="1" customHeight="1" spans="2:3">
      <c r="B1865" s="316"/>
      <c r="C1865" s="316"/>
    </row>
    <row r="1866" s="294" customFormat="1" customHeight="1" spans="2:3">
      <c r="B1866" s="316"/>
      <c r="C1866" s="316"/>
    </row>
    <row r="1867" s="294" customFormat="1" customHeight="1" spans="2:3">
      <c r="B1867" s="316"/>
      <c r="C1867" s="316"/>
    </row>
    <row r="1868" s="294" customFormat="1" customHeight="1" spans="2:3">
      <c r="B1868" s="316"/>
      <c r="C1868" s="316"/>
    </row>
    <row r="1869" s="294" customFormat="1" customHeight="1" spans="2:3">
      <c r="B1869" s="316"/>
      <c r="C1869" s="316"/>
    </row>
    <row r="1870" s="294" customFormat="1" customHeight="1" spans="2:3">
      <c r="B1870" s="316"/>
      <c r="C1870" s="316"/>
    </row>
    <row r="1871" s="294" customFormat="1" customHeight="1" spans="2:3">
      <c r="B1871" s="316"/>
      <c r="C1871" s="316"/>
    </row>
    <row r="1872" s="294" customFormat="1" customHeight="1" spans="2:3">
      <c r="B1872" s="316"/>
      <c r="C1872" s="316"/>
    </row>
    <row r="1873" s="294" customFormat="1" customHeight="1" spans="2:3">
      <c r="B1873" s="316"/>
      <c r="C1873" s="316"/>
    </row>
    <row r="1874" s="294" customFormat="1" customHeight="1" spans="2:3">
      <c r="B1874" s="316"/>
      <c r="C1874" s="316"/>
    </row>
    <row r="1875" s="294" customFormat="1" customHeight="1" spans="2:3">
      <c r="B1875" s="316"/>
      <c r="C1875" s="316"/>
    </row>
    <row r="1876" s="294" customFormat="1" customHeight="1" spans="2:3">
      <c r="B1876" s="316"/>
      <c r="C1876" s="316"/>
    </row>
    <row r="1877" s="294" customFormat="1" customHeight="1" spans="2:3">
      <c r="B1877" s="316"/>
      <c r="C1877" s="316"/>
    </row>
    <row r="1878" s="294" customFormat="1" customHeight="1" spans="2:3">
      <c r="B1878" s="316"/>
      <c r="C1878" s="316"/>
    </row>
    <row r="1879" s="294" customFormat="1" customHeight="1" spans="2:3">
      <c r="B1879" s="316"/>
      <c r="C1879" s="316"/>
    </row>
    <row r="1880" s="294" customFormat="1" customHeight="1" spans="2:3">
      <c r="B1880" s="316"/>
      <c r="C1880" s="316"/>
    </row>
    <row r="1881" s="294" customFormat="1" customHeight="1" spans="2:3">
      <c r="B1881" s="316"/>
      <c r="C1881" s="316"/>
    </row>
    <row r="1882" s="294" customFormat="1" customHeight="1" spans="2:3">
      <c r="B1882" s="316"/>
      <c r="C1882" s="316"/>
    </row>
    <row r="1883" s="294" customFormat="1" customHeight="1" spans="2:3">
      <c r="B1883" s="316"/>
      <c r="C1883" s="316"/>
    </row>
    <row r="1884" s="294" customFormat="1" customHeight="1" spans="2:3">
      <c r="B1884" s="316"/>
      <c r="C1884" s="316"/>
    </row>
    <row r="1885" s="294" customFormat="1" customHeight="1" spans="2:3">
      <c r="B1885" s="316"/>
      <c r="C1885" s="316"/>
    </row>
    <row r="1886" s="294" customFormat="1" customHeight="1" spans="2:3">
      <c r="B1886" s="316"/>
      <c r="C1886" s="316"/>
    </row>
    <row r="1887" s="294" customFormat="1" customHeight="1" spans="2:3">
      <c r="B1887" s="316"/>
      <c r="C1887" s="316"/>
    </row>
    <row r="1888" s="294" customFormat="1" customHeight="1" spans="2:3">
      <c r="B1888" s="316"/>
      <c r="C1888" s="316"/>
    </row>
    <row r="1889" s="294" customFormat="1" customHeight="1" spans="2:3">
      <c r="B1889" s="316"/>
      <c r="C1889" s="316"/>
    </row>
    <row r="1890" s="294" customFormat="1" customHeight="1" spans="2:3">
      <c r="B1890" s="316"/>
      <c r="C1890" s="316"/>
    </row>
    <row r="1891" s="294" customFormat="1" customHeight="1" spans="2:3">
      <c r="B1891" s="316"/>
      <c r="C1891" s="316"/>
    </row>
    <row r="1892" s="294" customFormat="1" customHeight="1" spans="2:3">
      <c r="B1892" s="316"/>
      <c r="C1892" s="316"/>
    </row>
    <row r="1893" s="294" customFormat="1" customHeight="1" spans="2:3">
      <c r="B1893" s="316"/>
      <c r="C1893" s="316"/>
    </row>
    <row r="1894" s="294" customFormat="1" customHeight="1" spans="2:3">
      <c r="B1894" s="316"/>
      <c r="C1894" s="316"/>
    </row>
    <row r="1895" s="294" customFormat="1" customHeight="1" spans="2:3">
      <c r="B1895" s="316"/>
      <c r="C1895" s="316"/>
    </row>
    <row r="1896" s="294" customFormat="1" customHeight="1" spans="2:3">
      <c r="B1896" s="316"/>
      <c r="C1896" s="316"/>
    </row>
    <row r="1897" s="294" customFormat="1" customHeight="1" spans="2:3">
      <c r="B1897" s="316"/>
      <c r="C1897" s="316"/>
    </row>
    <row r="1898" s="294" customFormat="1" customHeight="1" spans="2:3">
      <c r="B1898" s="316"/>
      <c r="C1898" s="316"/>
    </row>
    <row r="1899" s="294" customFormat="1" customHeight="1" spans="2:3">
      <c r="B1899" s="316"/>
      <c r="C1899" s="316"/>
    </row>
    <row r="1900" s="294" customFormat="1" customHeight="1" spans="2:3">
      <c r="B1900" s="316"/>
      <c r="C1900" s="316"/>
    </row>
    <row r="1901" s="294" customFormat="1" customHeight="1" spans="2:3">
      <c r="B1901" s="316"/>
      <c r="C1901" s="316"/>
    </row>
    <row r="1902" s="294" customFormat="1" customHeight="1" spans="2:3">
      <c r="B1902" s="316"/>
      <c r="C1902" s="316"/>
    </row>
    <row r="1903" s="294" customFormat="1" customHeight="1" spans="2:3">
      <c r="B1903" s="316"/>
      <c r="C1903" s="316"/>
    </row>
    <row r="1904" s="294" customFormat="1" customHeight="1" spans="2:3">
      <c r="B1904" s="316"/>
      <c r="C1904" s="316"/>
    </row>
    <row r="1905" s="294" customFormat="1" customHeight="1" spans="2:3">
      <c r="B1905" s="316"/>
      <c r="C1905" s="316"/>
    </row>
    <row r="1906" s="294" customFormat="1" customHeight="1" spans="2:3">
      <c r="B1906" s="316"/>
      <c r="C1906" s="316"/>
    </row>
    <row r="1907" s="294" customFormat="1" customHeight="1" spans="2:3">
      <c r="B1907" s="316"/>
      <c r="C1907" s="316"/>
    </row>
    <row r="1908" s="294" customFormat="1" customHeight="1" spans="2:3">
      <c r="B1908" s="316"/>
      <c r="C1908" s="316"/>
    </row>
    <row r="1909" s="294" customFormat="1" customHeight="1" spans="2:3">
      <c r="B1909" s="316"/>
      <c r="C1909" s="316"/>
    </row>
    <row r="1910" s="294" customFormat="1" customHeight="1" spans="2:3">
      <c r="B1910" s="316"/>
      <c r="C1910" s="316"/>
    </row>
    <row r="1911" s="294" customFormat="1" customHeight="1" spans="2:3">
      <c r="B1911" s="316"/>
      <c r="C1911" s="316"/>
    </row>
    <row r="1912" s="294" customFormat="1" customHeight="1" spans="2:3">
      <c r="B1912" s="316"/>
      <c r="C1912" s="316"/>
    </row>
    <row r="1913" s="294" customFormat="1" customHeight="1" spans="2:3">
      <c r="B1913" s="316"/>
      <c r="C1913" s="316"/>
    </row>
    <row r="1914" s="294" customFormat="1" customHeight="1" spans="2:3">
      <c r="B1914" s="316"/>
      <c r="C1914" s="316"/>
    </row>
    <row r="1915" s="294" customFormat="1" customHeight="1" spans="2:3">
      <c r="B1915" s="316"/>
      <c r="C1915" s="316"/>
    </row>
    <row r="1916" s="294" customFormat="1" customHeight="1" spans="2:3">
      <c r="B1916" s="316"/>
      <c r="C1916" s="316"/>
    </row>
    <row r="1917" s="294" customFormat="1" customHeight="1" spans="2:3">
      <c r="B1917" s="316"/>
      <c r="C1917" s="316"/>
    </row>
    <row r="1918" s="294" customFormat="1" customHeight="1" spans="2:3">
      <c r="B1918" s="316"/>
      <c r="C1918" s="316"/>
    </row>
    <row r="1919" s="294" customFormat="1" customHeight="1" spans="2:3">
      <c r="B1919" s="316"/>
      <c r="C1919" s="316"/>
    </row>
    <row r="1920" s="294" customFormat="1" customHeight="1" spans="2:3">
      <c r="B1920" s="316"/>
      <c r="C1920" s="316"/>
    </row>
    <row r="1921" s="294" customFormat="1" customHeight="1" spans="2:3">
      <c r="B1921" s="316"/>
      <c r="C1921" s="316"/>
    </row>
    <row r="1922" s="294" customFormat="1" customHeight="1" spans="2:3">
      <c r="B1922" s="316"/>
      <c r="C1922" s="316"/>
    </row>
    <row r="1923" s="294" customFormat="1" customHeight="1" spans="2:3">
      <c r="B1923" s="316"/>
      <c r="C1923" s="316"/>
    </row>
    <row r="1924" s="294" customFormat="1" customHeight="1" spans="2:3">
      <c r="B1924" s="316"/>
      <c r="C1924" s="316"/>
    </row>
    <row r="1925" s="294" customFormat="1" customHeight="1" spans="2:3">
      <c r="B1925" s="316"/>
      <c r="C1925" s="316"/>
    </row>
    <row r="1926" s="294" customFormat="1" customHeight="1" spans="2:3">
      <c r="B1926" s="316"/>
      <c r="C1926" s="316"/>
    </row>
    <row r="1927" s="294" customFormat="1" customHeight="1" spans="2:3">
      <c r="B1927" s="316"/>
      <c r="C1927" s="316"/>
    </row>
    <row r="1928" s="294" customFormat="1" customHeight="1" spans="2:3">
      <c r="B1928" s="316"/>
      <c r="C1928" s="316"/>
    </row>
    <row r="1929" s="294" customFormat="1" customHeight="1" spans="2:3">
      <c r="B1929" s="316"/>
      <c r="C1929" s="316"/>
    </row>
    <row r="1930" s="294" customFormat="1" customHeight="1" spans="2:3">
      <c r="B1930" s="316"/>
      <c r="C1930" s="316"/>
    </row>
    <row r="1931" s="294" customFormat="1" customHeight="1" spans="2:3">
      <c r="B1931" s="316"/>
      <c r="C1931" s="316"/>
    </row>
    <row r="1932" s="294" customFormat="1" customHeight="1" spans="2:3">
      <c r="B1932" s="316"/>
      <c r="C1932" s="316"/>
    </row>
    <row r="1933" s="294" customFormat="1" customHeight="1" spans="2:3">
      <c r="B1933" s="316"/>
      <c r="C1933" s="316"/>
    </row>
    <row r="1934" s="294" customFormat="1" customHeight="1" spans="2:3">
      <c r="B1934" s="316"/>
      <c r="C1934" s="316"/>
    </row>
    <row r="1935" s="294" customFormat="1" customHeight="1" spans="2:3">
      <c r="B1935" s="316"/>
      <c r="C1935" s="316"/>
    </row>
    <row r="1936" s="294" customFormat="1" customHeight="1" spans="2:3">
      <c r="B1936" s="316"/>
      <c r="C1936" s="316"/>
    </row>
    <row r="1937" s="294" customFormat="1" customHeight="1" spans="2:3">
      <c r="B1937" s="316"/>
      <c r="C1937" s="316"/>
    </row>
    <row r="1938" s="294" customFormat="1" customHeight="1" spans="2:3">
      <c r="B1938" s="316"/>
      <c r="C1938" s="316"/>
    </row>
    <row r="1939" s="294" customFormat="1" customHeight="1" spans="2:3">
      <c r="B1939" s="316"/>
      <c r="C1939" s="316"/>
    </row>
    <row r="1940" s="294" customFormat="1" customHeight="1" spans="2:3">
      <c r="B1940" s="316"/>
      <c r="C1940" s="316"/>
    </row>
    <row r="1941" s="294" customFormat="1" customHeight="1" spans="2:3">
      <c r="B1941" s="316"/>
      <c r="C1941" s="316"/>
    </row>
    <row r="1942" s="294" customFormat="1" customHeight="1" spans="2:3">
      <c r="B1942" s="316"/>
      <c r="C1942" s="316"/>
    </row>
    <row r="1943" s="294" customFormat="1" customHeight="1" spans="2:3">
      <c r="B1943" s="316"/>
      <c r="C1943" s="316"/>
    </row>
    <row r="1944" s="294" customFormat="1" customHeight="1" spans="2:3">
      <c r="B1944" s="316"/>
      <c r="C1944" s="316"/>
    </row>
    <row r="1945" s="294" customFormat="1" customHeight="1" spans="2:3">
      <c r="B1945" s="316"/>
      <c r="C1945" s="316"/>
    </row>
    <row r="1946" s="294" customFormat="1" customHeight="1" spans="2:3">
      <c r="B1946" s="316"/>
      <c r="C1946" s="316"/>
    </row>
    <row r="1947" s="294" customFormat="1" customHeight="1" spans="2:3">
      <c r="B1947" s="316"/>
      <c r="C1947" s="316"/>
    </row>
    <row r="1948" s="294" customFormat="1" customHeight="1" spans="2:3">
      <c r="B1948" s="316"/>
      <c r="C1948" s="316"/>
    </row>
    <row r="1949" s="294" customFormat="1" customHeight="1" spans="2:3">
      <c r="B1949" s="316"/>
      <c r="C1949" s="316"/>
    </row>
    <row r="1950" s="294" customFormat="1" customHeight="1" spans="2:3">
      <c r="B1950" s="316"/>
      <c r="C1950" s="316"/>
    </row>
    <row r="1951" s="294" customFormat="1" customHeight="1" spans="2:3">
      <c r="B1951" s="316"/>
      <c r="C1951" s="316"/>
    </row>
    <row r="1952" s="294" customFormat="1" customHeight="1" spans="2:3">
      <c r="B1952" s="316"/>
      <c r="C1952" s="316"/>
    </row>
    <row r="1953" s="294" customFormat="1" customHeight="1" spans="2:3">
      <c r="B1953" s="316"/>
      <c r="C1953" s="316"/>
    </row>
    <row r="1954" s="294" customFormat="1" customHeight="1" spans="2:3">
      <c r="B1954" s="316"/>
      <c r="C1954" s="316"/>
    </row>
    <row r="1955" s="294" customFormat="1" customHeight="1" spans="2:3">
      <c r="B1955" s="316"/>
      <c r="C1955" s="316"/>
    </row>
    <row r="1956" s="294" customFormat="1" customHeight="1" spans="2:3">
      <c r="B1956" s="316"/>
      <c r="C1956" s="316"/>
    </row>
    <row r="1957" s="294" customFormat="1" customHeight="1" spans="2:3">
      <c r="B1957" s="316"/>
      <c r="C1957" s="316"/>
    </row>
    <row r="1958" s="294" customFormat="1" customHeight="1" spans="2:3">
      <c r="B1958" s="316"/>
      <c r="C1958" s="316"/>
    </row>
    <row r="1959" s="294" customFormat="1" customHeight="1" spans="2:3">
      <c r="B1959" s="316"/>
      <c r="C1959" s="316"/>
    </row>
    <row r="1960" s="294" customFormat="1" customHeight="1" spans="2:3">
      <c r="B1960" s="316"/>
      <c r="C1960" s="316"/>
    </row>
    <row r="1961" s="294" customFormat="1" customHeight="1" spans="2:3">
      <c r="B1961" s="316"/>
      <c r="C1961" s="316"/>
    </row>
    <row r="1962" s="294" customFormat="1" customHeight="1" spans="2:3">
      <c r="B1962" s="316"/>
      <c r="C1962" s="316"/>
    </row>
    <row r="1963" s="294" customFormat="1" customHeight="1" spans="2:3">
      <c r="B1963" s="316"/>
      <c r="C1963" s="316"/>
    </row>
    <row r="1964" s="294" customFormat="1" customHeight="1" spans="2:3">
      <c r="B1964" s="316"/>
      <c r="C1964" s="316"/>
    </row>
    <row r="1965" s="294" customFormat="1" customHeight="1" spans="2:3">
      <c r="B1965" s="316"/>
      <c r="C1965" s="316"/>
    </row>
    <row r="1966" s="294" customFormat="1" customHeight="1" spans="2:3">
      <c r="B1966" s="316"/>
      <c r="C1966" s="316"/>
    </row>
    <row r="1967" s="294" customFormat="1" customHeight="1" spans="2:3">
      <c r="B1967" s="316"/>
      <c r="C1967" s="316"/>
    </row>
    <row r="1968" s="294" customFormat="1" customHeight="1" spans="2:3">
      <c r="B1968" s="316"/>
      <c r="C1968" s="316"/>
    </row>
    <row r="1969" s="294" customFormat="1" customHeight="1" spans="2:3">
      <c r="B1969" s="316"/>
      <c r="C1969" s="316"/>
    </row>
    <row r="1970" s="294" customFormat="1" customHeight="1" spans="2:3">
      <c r="B1970" s="316"/>
      <c r="C1970" s="316"/>
    </row>
    <row r="1971" s="294" customFormat="1" customHeight="1" spans="2:3">
      <c r="B1971" s="316"/>
      <c r="C1971" s="316"/>
    </row>
    <row r="1972" s="294" customFormat="1" customHeight="1" spans="2:3">
      <c r="B1972" s="316"/>
      <c r="C1972" s="316"/>
    </row>
    <row r="1973" s="294" customFormat="1" customHeight="1" spans="2:3">
      <c r="B1973" s="316"/>
      <c r="C1973" s="316"/>
    </row>
    <row r="1974" s="294" customFormat="1" customHeight="1" spans="2:3">
      <c r="B1974" s="316"/>
      <c r="C1974" s="316"/>
    </row>
    <row r="1975" s="294" customFormat="1" customHeight="1" spans="2:3">
      <c r="B1975" s="316"/>
      <c r="C1975" s="316"/>
    </row>
    <row r="1976" s="294" customFormat="1" customHeight="1" spans="2:3">
      <c r="B1976" s="316"/>
      <c r="C1976" s="316"/>
    </row>
    <row r="1977" s="294" customFormat="1" customHeight="1" spans="2:3">
      <c r="B1977" s="316"/>
      <c r="C1977" s="316"/>
    </row>
    <row r="1978" s="294" customFormat="1" customHeight="1" spans="2:3">
      <c r="B1978" s="316"/>
      <c r="C1978" s="316"/>
    </row>
    <row r="1979" s="294" customFormat="1" customHeight="1" spans="2:3">
      <c r="B1979" s="316"/>
      <c r="C1979" s="316"/>
    </row>
    <row r="1980" s="294" customFormat="1" customHeight="1" spans="2:3">
      <c r="B1980" s="316"/>
      <c r="C1980" s="316"/>
    </row>
    <row r="1981" s="294" customFormat="1" customHeight="1" spans="2:3">
      <c r="B1981" s="316"/>
      <c r="C1981" s="316"/>
    </row>
    <row r="1982" s="294" customFormat="1" customHeight="1" spans="2:3">
      <c r="B1982" s="316"/>
      <c r="C1982" s="316"/>
    </row>
    <row r="1983" s="294" customFormat="1" customHeight="1" spans="2:3">
      <c r="B1983" s="316"/>
      <c r="C1983" s="316"/>
    </row>
    <row r="1984" s="294" customFormat="1" customHeight="1" spans="2:3">
      <c r="B1984" s="316"/>
      <c r="C1984" s="316"/>
    </row>
    <row r="1985" s="294" customFormat="1" customHeight="1" spans="2:3">
      <c r="B1985" s="316"/>
      <c r="C1985" s="316"/>
    </row>
    <row r="1986" s="294" customFormat="1" customHeight="1" spans="2:3">
      <c r="B1986" s="316"/>
      <c r="C1986" s="316"/>
    </row>
    <row r="1987" s="294" customFormat="1" customHeight="1" spans="2:3">
      <c r="B1987" s="316"/>
      <c r="C1987" s="316"/>
    </row>
    <row r="1988" s="294" customFormat="1" customHeight="1" spans="2:3">
      <c r="B1988" s="316"/>
      <c r="C1988" s="316"/>
    </row>
    <row r="1989" s="294" customFormat="1" customHeight="1" spans="2:3">
      <c r="B1989" s="316"/>
      <c r="C1989" s="316"/>
    </row>
    <row r="1990" s="294" customFormat="1" customHeight="1" spans="2:3">
      <c r="B1990" s="316"/>
      <c r="C1990" s="316"/>
    </row>
    <row r="1991" s="294" customFormat="1" customHeight="1" spans="2:3">
      <c r="B1991" s="316"/>
      <c r="C1991" s="316"/>
    </row>
    <row r="1992" s="294" customFormat="1" customHeight="1" spans="2:3">
      <c r="B1992" s="316"/>
      <c r="C1992" s="316"/>
    </row>
    <row r="1993" s="294" customFormat="1" customHeight="1" spans="2:3">
      <c r="B1993" s="316"/>
      <c r="C1993" s="316"/>
    </row>
    <row r="1994" s="294" customFormat="1" customHeight="1" spans="2:3">
      <c r="B1994" s="316"/>
      <c r="C1994" s="316"/>
    </row>
    <row r="1995" s="294" customFormat="1" customHeight="1" spans="2:3">
      <c r="B1995" s="316"/>
      <c r="C1995" s="316"/>
    </row>
    <row r="1996" s="294" customFormat="1" customHeight="1" spans="2:3">
      <c r="B1996" s="316"/>
      <c r="C1996" s="316"/>
    </row>
    <row r="1997" s="294" customFormat="1" customHeight="1" spans="2:3">
      <c r="B1997" s="316"/>
      <c r="C1997" s="316"/>
    </row>
    <row r="1998" s="294" customFormat="1" customHeight="1" spans="2:3">
      <c r="B1998" s="316"/>
      <c r="C1998" s="316"/>
    </row>
    <row r="1999" s="294" customFormat="1" customHeight="1" spans="2:3">
      <c r="B1999" s="316"/>
      <c r="C1999" s="316"/>
    </row>
    <row r="2000" s="294" customFormat="1" customHeight="1" spans="2:3">
      <c r="B2000" s="316"/>
      <c r="C2000" s="316"/>
    </row>
    <row r="2001" s="294" customFormat="1" customHeight="1" spans="2:3">
      <c r="B2001" s="316"/>
      <c r="C2001" s="316"/>
    </row>
    <row r="2002" s="294" customFormat="1" customHeight="1" spans="2:3">
      <c r="B2002" s="316"/>
      <c r="C2002" s="316"/>
    </row>
    <row r="2003" s="294" customFormat="1" customHeight="1" spans="2:3">
      <c r="B2003" s="316"/>
      <c r="C2003" s="316"/>
    </row>
    <row r="2004" s="294" customFormat="1" customHeight="1" spans="2:3">
      <c r="B2004" s="316"/>
      <c r="C2004" s="316"/>
    </row>
    <row r="2005" s="294" customFormat="1" customHeight="1" spans="2:3">
      <c r="B2005" s="316"/>
      <c r="C2005" s="316"/>
    </row>
    <row r="2006" s="294" customFormat="1" customHeight="1" spans="2:3">
      <c r="B2006" s="316"/>
      <c r="C2006" s="316"/>
    </row>
    <row r="2007" s="294" customFormat="1" customHeight="1" spans="2:3">
      <c r="B2007" s="316"/>
      <c r="C2007" s="316"/>
    </row>
    <row r="2008" s="294" customFormat="1" customHeight="1" spans="2:3">
      <c r="B2008" s="316"/>
      <c r="C2008" s="316"/>
    </row>
    <row r="2009" s="294" customFormat="1" customHeight="1" spans="2:3">
      <c r="B2009" s="316"/>
      <c r="C2009" s="316"/>
    </row>
    <row r="2010" s="294" customFormat="1" customHeight="1" spans="2:3">
      <c r="B2010" s="316"/>
      <c r="C2010" s="316"/>
    </row>
    <row r="2011" s="294" customFormat="1" customHeight="1" spans="2:3">
      <c r="B2011" s="316"/>
      <c r="C2011" s="316"/>
    </row>
    <row r="2012" s="294" customFormat="1" customHeight="1" spans="2:3">
      <c r="B2012" s="316"/>
      <c r="C2012" s="316"/>
    </row>
    <row r="2013" s="294" customFormat="1" customHeight="1" spans="2:3">
      <c r="B2013" s="316"/>
      <c r="C2013" s="316"/>
    </row>
    <row r="2014" s="294" customFormat="1" customHeight="1" spans="2:3">
      <c r="B2014" s="316"/>
      <c r="C2014" s="316"/>
    </row>
    <row r="2015" s="294" customFormat="1" customHeight="1" spans="2:3">
      <c r="B2015" s="316"/>
      <c r="C2015" s="316"/>
    </row>
    <row r="2016" s="294" customFormat="1" customHeight="1" spans="2:3">
      <c r="B2016" s="316"/>
      <c r="C2016" s="316"/>
    </row>
    <row r="2017" s="294" customFormat="1" customHeight="1" spans="2:3">
      <c r="B2017" s="316"/>
      <c r="C2017" s="316"/>
    </row>
    <row r="2018" s="294" customFormat="1" customHeight="1" spans="2:3">
      <c r="B2018" s="316"/>
      <c r="C2018" s="316"/>
    </row>
    <row r="2019" s="294" customFormat="1" customHeight="1" spans="2:3">
      <c r="B2019" s="316"/>
      <c r="C2019" s="316"/>
    </row>
    <row r="2020" s="294" customFormat="1" customHeight="1" spans="2:3">
      <c r="B2020" s="316"/>
      <c r="C2020" s="316"/>
    </row>
    <row r="2021" s="294" customFormat="1" customHeight="1" spans="2:3">
      <c r="B2021" s="316"/>
      <c r="C2021" s="316"/>
    </row>
    <row r="2022" s="294" customFormat="1" customHeight="1" spans="2:3">
      <c r="B2022" s="316"/>
      <c r="C2022" s="316"/>
    </row>
    <row r="2023" s="294" customFormat="1" customHeight="1" spans="2:3">
      <c r="B2023" s="316"/>
      <c r="C2023" s="316"/>
    </row>
    <row r="2024" s="294" customFormat="1" customHeight="1" spans="2:3">
      <c r="B2024" s="316"/>
      <c r="C2024" s="316"/>
    </row>
    <row r="2025" s="294" customFormat="1" customHeight="1" spans="2:3">
      <c r="B2025" s="316"/>
      <c r="C2025" s="316"/>
    </row>
    <row r="2026" s="294" customFormat="1" customHeight="1" spans="2:3">
      <c r="B2026" s="316"/>
      <c r="C2026" s="316"/>
    </row>
    <row r="2027" s="294" customFormat="1" customHeight="1" spans="2:3">
      <c r="B2027" s="316"/>
      <c r="C2027" s="316"/>
    </row>
    <row r="2028" s="294" customFormat="1" customHeight="1" spans="2:3">
      <c r="B2028" s="316"/>
      <c r="C2028" s="316"/>
    </row>
    <row r="2029" s="294" customFormat="1" customHeight="1" spans="2:3">
      <c r="B2029" s="316"/>
      <c r="C2029" s="316"/>
    </row>
    <row r="2030" s="294" customFormat="1" customHeight="1" spans="2:3">
      <c r="B2030" s="316"/>
      <c r="C2030" s="316"/>
    </row>
    <row r="2031" s="294" customFormat="1" customHeight="1" spans="2:3">
      <c r="B2031" s="316"/>
      <c r="C2031" s="316"/>
    </row>
    <row r="2032" s="294" customFormat="1" customHeight="1" spans="2:3">
      <c r="B2032" s="316"/>
      <c r="C2032" s="316"/>
    </row>
    <row r="2033" s="294" customFormat="1" customHeight="1" spans="2:3">
      <c r="B2033" s="316"/>
      <c r="C2033" s="316"/>
    </row>
    <row r="2034" s="294" customFormat="1" customHeight="1" spans="2:3">
      <c r="B2034" s="316"/>
      <c r="C2034" s="316"/>
    </row>
    <row r="2035" s="294" customFormat="1" customHeight="1" spans="2:3">
      <c r="B2035" s="316"/>
      <c r="C2035" s="316"/>
    </row>
    <row r="2036" s="294" customFormat="1" customHeight="1" spans="2:3">
      <c r="B2036" s="316"/>
      <c r="C2036" s="316"/>
    </row>
    <row r="2037" s="294" customFormat="1" customHeight="1" spans="2:3">
      <c r="B2037" s="316"/>
      <c r="C2037" s="316"/>
    </row>
    <row r="2038" s="294" customFormat="1" customHeight="1" spans="2:3">
      <c r="B2038" s="316"/>
      <c r="C2038" s="316"/>
    </row>
    <row r="2039" s="294" customFormat="1" customHeight="1" spans="2:3">
      <c r="B2039" s="316"/>
      <c r="C2039" s="316"/>
    </row>
    <row r="2040" s="294" customFormat="1" customHeight="1" spans="2:3">
      <c r="B2040" s="316"/>
      <c r="C2040" s="316"/>
    </row>
    <row r="2041" s="294" customFormat="1" customHeight="1" spans="2:3">
      <c r="B2041" s="316"/>
      <c r="C2041" s="316"/>
    </row>
    <row r="2042" s="294" customFormat="1" customHeight="1" spans="2:3">
      <c r="B2042" s="316"/>
      <c r="C2042" s="316"/>
    </row>
    <row r="2043" s="294" customFormat="1" customHeight="1" spans="2:3">
      <c r="B2043" s="316"/>
      <c r="C2043" s="316"/>
    </row>
    <row r="2044" s="294" customFormat="1" customHeight="1" spans="2:3">
      <c r="B2044" s="316"/>
      <c r="C2044" s="316"/>
    </row>
    <row r="2045" s="294" customFormat="1" customHeight="1" spans="2:3">
      <c r="B2045" s="316"/>
      <c r="C2045" s="316"/>
    </row>
    <row r="2046" s="294" customFormat="1" customHeight="1" spans="2:3">
      <c r="B2046" s="316"/>
      <c r="C2046" s="316"/>
    </row>
    <row r="2047" s="294" customFormat="1" customHeight="1" spans="2:3">
      <c r="B2047" s="316"/>
      <c r="C2047" s="316"/>
    </row>
    <row r="2048" s="294" customFormat="1" customHeight="1" spans="2:3">
      <c r="B2048" s="316"/>
      <c r="C2048" s="316"/>
    </row>
    <row r="2049" s="294" customFormat="1" customHeight="1" spans="2:3">
      <c r="B2049" s="316"/>
      <c r="C2049" s="316"/>
    </row>
    <row r="2050" s="294" customFormat="1" customHeight="1" spans="2:3">
      <c r="B2050" s="316"/>
      <c r="C2050" s="316"/>
    </row>
    <row r="2051" s="294" customFormat="1" customHeight="1" spans="2:3">
      <c r="B2051" s="316"/>
      <c r="C2051" s="316"/>
    </row>
    <row r="2052" s="294" customFormat="1" customHeight="1" spans="2:3">
      <c r="B2052" s="316"/>
      <c r="C2052" s="316"/>
    </row>
    <row r="2053" s="294" customFormat="1" customHeight="1" spans="2:3">
      <c r="B2053" s="316"/>
      <c r="C2053" s="316"/>
    </row>
    <row r="2054" s="294" customFormat="1" customHeight="1" spans="2:3">
      <c r="B2054" s="316"/>
      <c r="C2054" s="316"/>
    </row>
    <row r="2055" s="294" customFormat="1" customHeight="1" spans="2:3">
      <c r="B2055" s="316"/>
      <c r="C2055" s="316"/>
    </row>
    <row r="2056" s="294" customFormat="1" customHeight="1" spans="2:3">
      <c r="B2056" s="316"/>
      <c r="C2056" s="316"/>
    </row>
    <row r="2057" s="294" customFormat="1" customHeight="1" spans="2:3">
      <c r="B2057" s="316"/>
      <c r="C2057" s="316"/>
    </row>
    <row r="2058" s="294" customFormat="1" customHeight="1" spans="2:3">
      <c r="B2058" s="316"/>
      <c r="C2058" s="316"/>
    </row>
    <row r="2059" s="294" customFormat="1" customHeight="1" spans="2:3">
      <c r="B2059" s="316"/>
      <c r="C2059" s="316"/>
    </row>
    <row r="2060" s="294" customFormat="1" customHeight="1" spans="2:3">
      <c r="B2060" s="316"/>
      <c r="C2060" s="316"/>
    </row>
    <row r="2061" s="294" customFormat="1" customHeight="1" spans="2:3">
      <c r="B2061" s="316"/>
      <c r="C2061" s="316"/>
    </row>
    <row r="2062" s="294" customFormat="1" customHeight="1" spans="2:3">
      <c r="B2062" s="316"/>
      <c r="C2062" s="316"/>
    </row>
    <row r="2063" s="294" customFormat="1" customHeight="1" spans="2:3">
      <c r="B2063" s="316"/>
      <c r="C2063" s="316"/>
    </row>
    <row r="2064" s="294" customFormat="1" customHeight="1" spans="2:3">
      <c r="B2064" s="316"/>
      <c r="C2064" s="316"/>
    </row>
    <row r="2065" s="294" customFormat="1" customHeight="1" spans="2:3">
      <c r="B2065" s="316"/>
      <c r="C2065" s="316"/>
    </row>
    <row r="2066" s="294" customFormat="1" customHeight="1" spans="2:3">
      <c r="B2066" s="316"/>
      <c r="C2066" s="316"/>
    </row>
    <row r="2067" s="294" customFormat="1" customHeight="1" spans="2:3">
      <c r="B2067" s="316"/>
      <c r="C2067" s="316"/>
    </row>
    <row r="2068" s="294" customFormat="1" customHeight="1" spans="2:3">
      <c r="B2068" s="316"/>
      <c r="C2068" s="316"/>
    </row>
    <row r="2069" s="294" customFormat="1" customHeight="1" spans="2:3">
      <c r="B2069" s="316"/>
      <c r="C2069" s="316"/>
    </row>
    <row r="2070" s="294" customFormat="1" customHeight="1" spans="2:3">
      <c r="B2070" s="316"/>
      <c r="C2070" s="316"/>
    </row>
    <row r="2071" s="294" customFormat="1" customHeight="1" spans="2:3">
      <c r="B2071" s="316"/>
      <c r="C2071" s="316"/>
    </row>
    <row r="2072" s="294" customFormat="1" customHeight="1" spans="2:3">
      <c r="B2072" s="316"/>
      <c r="C2072" s="316"/>
    </row>
    <row r="2073" s="294" customFormat="1" customHeight="1" spans="2:3">
      <c r="B2073" s="316"/>
      <c r="C2073" s="316"/>
    </row>
    <row r="2074" s="294" customFormat="1" customHeight="1" spans="2:3">
      <c r="B2074" s="316"/>
      <c r="C2074" s="316"/>
    </row>
    <row r="2075" s="294" customFormat="1" customHeight="1" spans="2:3">
      <c r="B2075" s="316"/>
      <c r="C2075" s="316"/>
    </row>
    <row r="2076" s="294" customFormat="1" customHeight="1" spans="2:3">
      <c r="B2076" s="316"/>
      <c r="C2076" s="316"/>
    </row>
    <row r="2077" s="294" customFormat="1" customHeight="1" spans="2:3">
      <c r="B2077" s="316"/>
      <c r="C2077" s="316"/>
    </row>
    <row r="2078" s="294" customFormat="1" customHeight="1" spans="2:3">
      <c r="B2078" s="316"/>
      <c r="C2078" s="316"/>
    </row>
    <row r="2079" s="294" customFormat="1" customHeight="1" spans="2:3">
      <c r="B2079" s="316"/>
      <c r="C2079" s="316"/>
    </row>
    <row r="2080" s="294" customFormat="1" customHeight="1" spans="2:3">
      <c r="B2080" s="316"/>
      <c r="C2080" s="316"/>
    </row>
    <row r="2081" s="294" customFormat="1" customHeight="1" spans="2:3">
      <c r="B2081" s="316"/>
      <c r="C2081" s="316"/>
    </row>
    <row r="2082" s="294" customFormat="1" customHeight="1" spans="2:3">
      <c r="B2082" s="316"/>
      <c r="C2082" s="316"/>
    </row>
    <row r="2083" s="294" customFormat="1" customHeight="1" spans="2:3">
      <c r="B2083" s="316"/>
      <c r="C2083" s="316"/>
    </row>
    <row r="2084" s="294" customFormat="1" customHeight="1" spans="2:3">
      <c r="B2084" s="316"/>
      <c r="C2084" s="316"/>
    </row>
    <row r="2085" s="294" customFormat="1" customHeight="1" spans="2:3">
      <c r="B2085" s="316"/>
      <c r="C2085" s="316"/>
    </row>
    <row r="2086" s="294" customFormat="1" customHeight="1" spans="2:3">
      <c r="B2086" s="316"/>
      <c r="C2086" s="316"/>
    </row>
    <row r="2087" s="294" customFormat="1" customHeight="1" spans="2:3">
      <c r="B2087" s="316"/>
      <c r="C2087" s="316"/>
    </row>
    <row r="2088" s="294" customFormat="1" customHeight="1" spans="2:3">
      <c r="B2088" s="316"/>
      <c r="C2088" s="316"/>
    </row>
    <row r="2089" s="294" customFormat="1" customHeight="1" spans="2:3">
      <c r="B2089" s="316"/>
      <c r="C2089" s="316"/>
    </row>
    <row r="2090" s="294" customFormat="1" customHeight="1" spans="2:3">
      <c r="B2090" s="316"/>
      <c r="C2090" s="316"/>
    </row>
    <row r="2091" s="294" customFormat="1" customHeight="1" spans="2:3">
      <c r="B2091" s="316"/>
      <c r="C2091" s="316"/>
    </row>
    <row r="2092" s="294" customFormat="1" customHeight="1" spans="2:3">
      <c r="B2092" s="316"/>
      <c r="C2092" s="316"/>
    </row>
    <row r="2093" s="294" customFormat="1" customHeight="1" spans="2:3">
      <c r="B2093" s="316"/>
      <c r="C2093" s="316"/>
    </row>
    <row r="2094" s="294" customFormat="1" customHeight="1" spans="2:3">
      <c r="B2094" s="316"/>
      <c r="C2094" s="316"/>
    </row>
    <row r="2095" s="294" customFormat="1" customHeight="1" spans="2:3">
      <c r="B2095" s="316"/>
      <c r="C2095" s="316"/>
    </row>
    <row r="2096" s="294" customFormat="1" customHeight="1" spans="2:3">
      <c r="B2096" s="316"/>
      <c r="C2096" s="316"/>
    </row>
    <row r="2097" s="294" customFormat="1" customHeight="1" spans="2:3">
      <c r="B2097" s="316"/>
      <c r="C2097" s="316"/>
    </row>
    <row r="2098" s="294" customFormat="1" customHeight="1" spans="2:3">
      <c r="B2098" s="316"/>
      <c r="C2098" s="316"/>
    </row>
    <row r="2099" s="294" customFormat="1" customHeight="1" spans="2:3">
      <c r="B2099" s="316"/>
      <c r="C2099" s="316"/>
    </row>
    <row r="2100" s="294" customFormat="1" customHeight="1" spans="2:3">
      <c r="B2100" s="316"/>
      <c r="C2100" s="316"/>
    </row>
    <row r="2101" s="294" customFormat="1" customHeight="1" spans="2:3">
      <c r="B2101" s="316"/>
      <c r="C2101" s="316"/>
    </row>
    <row r="2102" s="294" customFormat="1" customHeight="1" spans="2:3">
      <c r="B2102" s="316"/>
      <c r="C2102" s="316"/>
    </row>
    <row r="2103" s="294" customFormat="1" customHeight="1" spans="2:3">
      <c r="B2103" s="316"/>
      <c r="C2103" s="316"/>
    </row>
    <row r="2104" s="294" customFormat="1" customHeight="1" spans="2:3">
      <c r="B2104" s="316"/>
      <c r="C2104" s="316"/>
    </row>
    <row r="2105" s="294" customFormat="1" customHeight="1" spans="2:3">
      <c r="B2105" s="316"/>
      <c r="C2105" s="316"/>
    </row>
    <row r="2106" s="294" customFormat="1" customHeight="1" spans="2:3">
      <c r="B2106" s="316"/>
      <c r="C2106" s="316"/>
    </row>
    <row r="2107" s="294" customFormat="1" customHeight="1" spans="2:3">
      <c r="B2107" s="316"/>
      <c r="C2107" s="316"/>
    </row>
    <row r="2108" s="294" customFormat="1" customHeight="1" spans="2:3">
      <c r="B2108" s="316"/>
      <c r="C2108" s="316"/>
    </row>
    <row r="2109" s="294" customFormat="1" customHeight="1" spans="2:3">
      <c r="B2109" s="316"/>
      <c r="C2109" s="316"/>
    </row>
    <row r="2110" s="294" customFormat="1" customHeight="1" spans="2:3">
      <c r="B2110" s="316"/>
      <c r="C2110" s="316"/>
    </row>
    <row r="2111" s="294" customFormat="1" customHeight="1" spans="2:3">
      <c r="B2111" s="316"/>
      <c r="C2111" s="316"/>
    </row>
    <row r="2112" s="294" customFormat="1" customHeight="1" spans="2:3">
      <c r="B2112" s="316"/>
      <c r="C2112" s="316"/>
    </row>
    <row r="2113" s="294" customFormat="1" customHeight="1" spans="2:3">
      <c r="B2113" s="316"/>
      <c r="C2113" s="316"/>
    </row>
    <row r="2114" s="294" customFormat="1" customHeight="1" spans="2:3">
      <c r="B2114" s="316"/>
      <c r="C2114" s="316"/>
    </row>
    <row r="2115" s="294" customFormat="1" customHeight="1" spans="2:3">
      <c r="B2115" s="316"/>
      <c r="C2115" s="316"/>
    </row>
    <row r="2116" s="294" customFormat="1" customHeight="1" spans="2:3">
      <c r="B2116" s="316"/>
      <c r="C2116" s="316"/>
    </row>
    <row r="2117" s="294" customFormat="1" customHeight="1" spans="2:3">
      <c r="B2117" s="316"/>
      <c r="C2117" s="316"/>
    </row>
    <row r="2118" s="294" customFormat="1" customHeight="1" spans="2:3">
      <c r="B2118" s="316"/>
      <c r="C2118" s="316"/>
    </row>
    <row r="2119" s="294" customFormat="1" customHeight="1" spans="2:3">
      <c r="B2119" s="316"/>
      <c r="C2119" s="316"/>
    </row>
    <row r="2120" s="294" customFormat="1" customHeight="1" spans="2:3">
      <c r="B2120" s="316"/>
      <c r="C2120" s="316"/>
    </row>
    <row r="2121" s="294" customFormat="1" customHeight="1" spans="2:3">
      <c r="B2121" s="316"/>
      <c r="C2121" s="316"/>
    </row>
    <row r="2122" s="294" customFormat="1" customHeight="1" spans="2:3">
      <c r="B2122" s="316"/>
      <c r="C2122" s="316"/>
    </row>
    <row r="2123" s="294" customFormat="1" customHeight="1" spans="2:3">
      <c r="B2123" s="316"/>
      <c r="C2123" s="316"/>
    </row>
    <row r="2124" s="294" customFormat="1" customHeight="1" spans="2:3">
      <c r="B2124" s="316"/>
      <c r="C2124" s="316"/>
    </row>
    <row r="2125" s="294" customFormat="1" customHeight="1" spans="2:3">
      <c r="B2125" s="316"/>
      <c r="C2125" s="316"/>
    </row>
    <row r="2126" s="294" customFormat="1" customHeight="1" spans="2:3">
      <c r="B2126" s="316"/>
      <c r="C2126" s="316"/>
    </row>
    <row r="2127" s="294" customFormat="1" customHeight="1" spans="2:3">
      <c r="B2127" s="316"/>
      <c r="C2127" s="316"/>
    </row>
    <row r="2128" s="294" customFormat="1" customHeight="1" spans="2:3">
      <c r="B2128" s="316"/>
      <c r="C2128" s="316"/>
    </row>
    <row r="2129" s="294" customFormat="1" customHeight="1" spans="2:3">
      <c r="B2129" s="316"/>
      <c r="C2129" s="316"/>
    </row>
    <row r="2130" s="294" customFormat="1" customHeight="1" spans="2:3">
      <c r="B2130" s="316"/>
      <c r="C2130" s="316"/>
    </row>
    <row r="2131" s="294" customFormat="1" customHeight="1" spans="2:3">
      <c r="B2131" s="316"/>
      <c r="C2131" s="316"/>
    </row>
    <row r="2132" s="294" customFormat="1" customHeight="1" spans="2:3">
      <c r="B2132" s="316"/>
      <c r="C2132" s="316"/>
    </row>
    <row r="2133" s="294" customFormat="1" customHeight="1" spans="2:3">
      <c r="B2133" s="316"/>
      <c r="C2133" s="316"/>
    </row>
    <row r="2134" s="294" customFormat="1" customHeight="1" spans="2:3">
      <c r="B2134" s="316"/>
      <c r="C2134" s="316"/>
    </row>
    <row r="2135" s="294" customFormat="1" customHeight="1" spans="2:3">
      <c r="B2135" s="316"/>
      <c r="C2135" s="316"/>
    </row>
    <row r="2136" s="294" customFormat="1" customHeight="1" spans="2:3">
      <c r="B2136" s="316"/>
      <c r="C2136" s="316"/>
    </row>
    <row r="2137" s="294" customFormat="1" customHeight="1" spans="2:3">
      <c r="B2137" s="316"/>
      <c r="C2137" s="316"/>
    </row>
    <row r="2138" s="294" customFormat="1" customHeight="1" spans="2:3">
      <c r="B2138" s="316"/>
      <c r="C2138" s="316"/>
    </row>
    <row r="2139" s="294" customFormat="1" customHeight="1" spans="2:3">
      <c r="B2139" s="316"/>
      <c r="C2139" s="316"/>
    </row>
    <row r="2140" s="294" customFormat="1" customHeight="1" spans="2:3">
      <c r="B2140" s="316"/>
      <c r="C2140" s="316"/>
    </row>
    <row r="2141" s="294" customFormat="1" customHeight="1" spans="2:3">
      <c r="B2141" s="316"/>
      <c r="C2141" s="316"/>
    </row>
    <row r="2142" s="294" customFormat="1" customHeight="1" spans="2:3">
      <c r="B2142" s="316"/>
      <c r="C2142" s="316"/>
    </row>
    <row r="2143" s="294" customFormat="1" customHeight="1" spans="2:3">
      <c r="B2143" s="317"/>
      <c r="C2143" s="317"/>
    </row>
    <row r="2144" s="294" customFormat="1" customHeight="1" spans="2:3">
      <c r="B2144" s="317"/>
      <c r="C2144" s="317"/>
    </row>
    <row r="2145" s="294" customFormat="1" customHeight="1" spans="2:3">
      <c r="B2145" s="317"/>
      <c r="C2145" s="317"/>
    </row>
    <row r="2146" s="294" customFormat="1" customHeight="1" spans="2:3">
      <c r="B2146" s="317"/>
      <c r="C2146" s="317"/>
    </row>
    <row r="2147" s="294" customFormat="1" customHeight="1" spans="2:3">
      <c r="B2147" s="317"/>
      <c r="C2147" s="317"/>
    </row>
    <row r="2148" s="294" customFormat="1" customHeight="1" spans="2:3">
      <c r="B2148" s="317"/>
      <c r="C2148" s="317"/>
    </row>
    <row r="2149" s="294" customFormat="1" customHeight="1" spans="2:3">
      <c r="B2149" s="317"/>
      <c r="C2149" s="317"/>
    </row>
    <row r="2150" s="294" customFormat="1" customHeight="1" spans="2:3">
      <c r="B2150" s="317"/>
      <c r="C2150" s="317"/>
    </row>
    <row r="2151" s="294" customFormat="1" customHeight="1" spans="2:3">
      <c r="B2151" s="317"/>
      <c r="C2151" s="317"/>
    </row>
    <row r="2152" s="294" customFormat="1" customHeight="1" spans="2:3">
      <c r="B2152" s="316"/>
      <c r="C2152" s="316"/>
    </row>
    <row r="2153" s="294" customFormat="1" customHeight="1" spans="2:3">
      <c r="B2153" s="316"/>
      <c r="C2153" s="316"/>
    </row>
    <row r="2154" s="294" customFormat="1" customHeight="1" spans="2:3">
      <c r="B2154" s="316"/>
      <c r="C2154" s="316"/>
    </row>
    <row r="2155" s="294" customFormat="1" customHeight="1" spans="2:3">
      <c r="B2155" s="316"/>
      <c r="C2155" s="316"/>
    </row>
    <row r="2156" s="294" customFormat="1" customHeight="1" spans="2:3">
      <c r="B2156" s="316"/>
      <c r="C2156" s="316"/>
    </row>
    <row r="2157" s="294" customFormat="1" customHeight="1" spans="2:3">
      <c r="B2157" s="316"/>
      <c r="C2157" s="316"/>
    </row>
    <row r="2158" s="294" customFormat="1" customHeight="1" spans="2:3">
      <c r="B2158" s="316"/>
      <c r="C2158" s="316"/>
    </row>
    <row r="2159" s="294" customFormat="1" customHeight="1" spans="2:3">
      <c r="B2159" s="316"/>
      <c r="C2159" s="316"/>
    </row>
    <row r="2160" s="294" customFormat="1" customHeight="1" spans="2:3">
      <c r="B2160" s="316"/>
      <c r="C2160" s="316"/>
    </row>
    <row r="2161" s="294" customFormat="1" customHeight="1" spans="2:3">
      <c r="B2161" s="316"/>
      <c r="C2161" s="316"/>
    </row>
    <row r="2162" s="294" customFormat="1" customHeight="1" spans="2:3">
      <c r="B2162" s="316"/>
      <c r="C2162" s="316"/>
    </row>
    <row r="2163" s="294" customFormat="1" customHeight="1" spans="2:3">
      <c r="B2163" s="316"/>
      <c r="C2163" s="316"/>
    </row>
    <row r="2164" s="294" customFormat="1" customHeight="1" spans="2:3">
      <c r="B2164" s="316"/>
      <c r="C2164" s="316"/>
    </row>
    <row r="2165" s="294" customFormat="1" customHeight="1" spans="2:3">
      <c r="B2165" s="316"/>
      <c r="C2165" s="316"/>
    </row>
    <row r="2166" s="294" customFormat="1" customHeight="1" spans="2:3">
      <c r="B2166" s="316"/>
      <c r="C2166" s="316"/>
    </row>
    <row r="2167" s="294" customFormat="1" customHeight="1" spans="2:3">
      <c r="B2167" s="316"/>
      <c r="C2167" s="316"/>
    </row>
    <row r="2168" s="294" customFormat="1" customHeight="1" spans="2:3">
      <c r="B2168" s="316"/>
      <c r="C2168" s="316"/>
    </row>
    <row r="2169" s="294" customFormat="1" customHeight="1" spans="2:3">
      <c r="B2169" s="316"/>
      <c r="C2169" s="316"/>
    </row>
    <row r="2170" s="294" customFormat="1" customHeight="1" spans="2:3">
      <c r="B2170" s="316"/>
      <c r="C2170" s="316"/>
    </row>
    <row r="2171" s="294" customFormat="1" customHeight="1" spans="2:3">
      <c r="B2171" s="316"/>
      <c r="C2171" s="316"/>
    </row>
    <row r="2172" s="294" customFormat="1" customHeight="1" spans="2:3">
      <c r="B2172" s="316"/>
      <c r="C2172" s="316"/>
    </row>
    <row r="2173" s="294" customFormat="1" customHeight="1" spans="2:3">
      <c r="B2173" s="316"/>
      <c r="C2173" s="316"/>
    </row>
    <row r="2174" s="294" customFormat="1" customHeight="1" spans="2:3">
      <c r="B2174" s="316"/>
      <c r="C2174" s="316"/>
    </row>
    <row r="2175" s="294" customFormat="1" customHeight="1" spans="2:3">
      <c r="B2175" s="316"/>
      <c r="C2175" s="316"/>
    </row>
    <row r="2176" s="294" customFormat="1" customHeight="1" spans="2:3">
      <c r="B2176" s="316"/>
      <c r="C2176" s="316"/>
    </row>
    <row r="2177" s="294" customFormat="1" customHeight="1" spans="2:3">
      <c r="B2177" s="316"/>
      <c r="C2177" s="316"/>
    </row>
    <row r="2178" s="294" customFormat="1" customHeight="1" spans="2:3">
      <c r="B2178" s="316"/>
      <c r="C2178" s="316"/>
    </row>
    <row r="2179" s="294" customFormat="1" customHeight="1" spans="2:3">
      <c r="B2179" s="316"/>
      <c r="C2179" s="316"/>
    </row>
    <row r="2180" s="294" customFormat="1" customHeight="1" spans="2:3">
      <c r="B2180" s="316"/>
      <c r="C2180" s="316"/>
    </row>
    <row r="2181" s="294" customFormat="1" customHeight="1" spans="2:3">
      <c r="B2181" s="316"/>
      <c r="C2181" s="316"/>
    </row>
    <row r="2182" s="294" customFormat="1" customHeight="1" spans="2:3">
      <c r="B2182" s="316"/>
      <c r="C2182" s="316"/>
    </row>
    <row r="2183" s="294" customFormat="1" customHeight="1" spans="2:3">
      <c r="B2183" s="316"/>
      <c r="C2183" s="316"/>
    </row>
    <row r="2184" s="294" customFormat="1" customHeight="1" spans="2:3">
      <c r="B2184" s="316"/>
      <c r="C2184" s="316"/>
    </row>
    <row r="2185" s="294" customFormat="1" customHeight="1" spans="2:3">
      <c r="B2185" s="316"/>
      <c r="C2185" s="316"/>
    </row>
    <row r="2186" s="294" customFormat="1" customHeight="1" spans="2:3">
      <c r="B2186" s="316"/>
      <c r="C2186" s="316"/>
    </row>
    <row r="2187" s="294" customFormat="1" customHeight="1" spans="2:3">
      <c r="B2187" s="316"/>
      <c r="C2187" s="316"/>
    </row>
    <row r="2188" s="294" customFormat="1" customHeight="1" spans="2:3">
      <c r="B2188" s="316"/>
      <c r="C2188" s="316"/>
    </row>
    <row r="2189" s="294" customFormat="1" customHeight="1" spans="2:3">
      <c r="B2189" s="316"/>
      <c r="C2189" s="316"/>
    </row>
    <row r="2190" s="294" customFormat="1" customHeight="1" spans="2:3">
      <c r="B2190" s="316"/>
      <c r="C2190" s="316"/>
    </row>
    <row r="2191" s="294" customFormat="1" customHeight="1" spans="2:3">
      <c r="B2191" s="316"/>
      <c r="C2191" s="316"/>
    </row>
    <row r="2192" s="294" customFormat="1" customHeight="1" spans="2:3">
      <c r="B2192" s="316"/>
      <c r="C2192" s="316"/>
    </row>
    <row r="2193" s="294" customFormat="1" customHeight="1" spans="2:3">
      <c r="B2193" s="316"/>
      <c r="C2193" s="316"/>
    </row>
    <row r="2194" s="294" customFormat="1" customHeight="1" spans="2:3">
      <c r="B2194" s="316"/>
      <c r="C2194" s="316"/>
    </row>
    <row r="2195" s="294" customFormat="1" customHeight="1" spans="2:3">
      <c r="B2195" s="316"/>
      <c r="C2195" s="316"/>
    </row>
    <row r="2196" s="294" customFormat="1" customHeight="1" spans="2:3">
      <c r="B2196" s="316"/>
      <c r="C2196" s="316"/>
    </row>
    <row r="2197" s="294" customFormat="1" customHeight="1" spans="2:3">
      <c r="B2197" s="316"/>
      <c r="C2197" s="316"/>
    </row>
    <row r="2198" s="294" customFormat="1" customHeight="1" spans="2:3">
      <c r="B2198" s="316"/>
      <c r="C2198" s="316"/>
    </row>
    <row r="2199" s="294" customFormat="1" customHeight="1" spans="2:3">
      <c r="B2199" s="316"/>
      <c r="C2199" s="316"/>
    </row>
    <row r="2200" s="294" customFormat="1" customHeight="1" spans="2:3">
      <c r="B2200" s="316"/>
      <c r="C2200" s="316"/>
    </row>
    <row r="2201" s="294" customFormat="1" customHeight="1" spans="2:3">
      <c r="B2201" s="316"/>
      <c r="C2201" s="316"/>
    </row>
    <row r="2202" s="294" customFormat="1" customHeight="1" spans="2:3">
      <c r="B2202" s="316"/>
      <c r="C2202" s="316"/>
    </row>
    <row r="2203" s="294" customFormat="1" customHeight="1" spans="2:3">
      <c r="B2203" s="316"/>
      <c r="C2203" s="316"/>
    </row>
    <row r="2204" s="294" customFormat="1" customHeight="1" spans="2:3">
      <c r="B2204" s="316"/>
      <c r="C2204" s="316"/>
    </row>
    <row r="2205" s="294" customFormat="1" customHeight="1" spans="2:3">
      <c r="B2205" s="316"/>
      <c r="C2205" s="316"/>
    </row>
    <row r="2206" s="294" customFormat="1" customHeight="1" spans="2:3">
      <c r="B2206" s="316"/>
      <c r="C2206" s="316"/>
    </row>
    <row r="2207" s="294" customFormat="1" customHeight="1" spans="2:3">
      <c r="B2207" s="316"/>
      <c r="C2207" s="316"/>
    </row>
    <row r="2208" s="294" customFormat="1" customHeight="1" spans="2:3">
      <c r="B2208" s="316"/>
      <c r="C2208" s="316"/>
    </row>
    <row r="2209" s="294" customFormat="1" customHeight="1" spans="2:3">
      <c r="B2209" s="316"/>
      <c r="C2209" s="316"/>
    </row>
    <row r="2210" s="294" customFormat="1" customHeight="1" spans="2:3">
      <c r="B2210" s="316"/>
      <c r="C2210" s="316"/>
    </row>
    <row r="2211" s="294" customFormat="1" customHeight="1" spans="2:3">
      <c r="B2211" s="316"/>
      <c r="C2211" s="316"/>
    </row>
    <row r="2212" s="294" customFormat="1" customHeight="1" spans="2:3">
      <c r="B2212" s="316"/>
      <c r="C2212" s="316"/>
    </row>
    <row r="2213" s="294" customFormat="1" customHeight="1" spans="2:3">
      <c r="B2213" s="316"/>
      <c r="C2213" s="316"/>
    </row>
    <row r="2214" s="294" customFormat="1" customHeight="1" spans="2:3">
      <c r="B2214" s="316"/>
      <c r="C2214" s="316"/>
    </row>
    <row r="2215" s="294" customFormat="1" customHeight="1" spans="2:3">
      <c r="B2215" s="316"/>
      <c r="C2215" s="316"/>
    </row>
    <row r="2216" s="294" customFormat="1" customHeight="1" spans="2:3">
      <c r="B2216" s="316"/>
      <c r="C2216" s="316"/>
    </row>
    <row r="2217" s="294" customFormat="1" customHeight="1" spans="2:3">
      <c r="B2217" s="316"/>
      <c r="C2217" s="316"/>
    </row>
    <row r="2218" s="294" customFormat="1" customHeight="1" spans="2:3">
      <c r="B2218" s="316"/>
      <c r="C2218" s="316"/>
    </row>
    <row r="2219" s="294" customFormat="1" customHeight="1" spans="2:3">
      <c r="B2219" s="316"/>
      <c r="C2219" s="316"/>
    </row>
    <row r="2220" s="294" customFormat="1" customHeight="1" spans="2:3">
      <c r="B2220" s="316"/>
      <c r="C2220" s="316"/>
    </row>
    <row r="2221" s="294" customFormat="1" customHeight="1" spans="2:3">
      <c r="B2221" s="316"/>
      <c r="C2221" s="316"/>
    </row>
    <row r="2222" s="294" customFormat="1" customHeight="1" spans="2:3">
      <c r="B2222" s="316"/>
      <c r="C2222" s="316"/>
    </row>
    <row r="2223" s="294" customFormat="1" customHeight="1" spans="2:3">
      <c r="B2223" s="316"/>
      <c r="C2223" s="316"/>
    </row>
    <row r="2224" s="294" customFormat="1" customHeight="1" spans="2:3">
      <c r="B2224" s="316"/>
      <c r="C2224" s="316"/>
    </row>
    <row r="2225" s="294" customFormat="1" customHeight="1" spans="2:3">
      <c r="B2225" s="316"/>
      <c r="C2225" s="316"/>
    </row>
    <row r="2226" s="294" customFormat="1" customHeight="1" spans="2:3">
      <c r="B2226" s="316"/>
      <c r="C2226" s="316"/>
    </row>
    <row r="2227" s="294" customFormat="1" customHeight="1" spans="2:3">
      <c r="B2227" s="316"/>
      <c r="C2227" s="316"/>
    </row>
    <row r="2228" s="294" customFormat="1" customHeight="1" spans="2:3">
      <c r="B2228" s="316"/>
      <c r="C2228" s="316"/>
    </row>
    <row r="2229" s="294" customFormat="1" customHeight="1" spans="2:3">
      <c r="B2229" s="316"/>
      <c r="C2229" s="316"/>
    </row>
    <row r="2230" s="294" customFormat="1" customHeight="1" spans="2:3">
      <c r="B2230" s="316"/>
      <c r="C2230" s="316"/>
    </row>
    <row r="2231" s="294" customFormat="1" customHeight="1" spans="2:3">
      <c r="B2231" s="316"/>
      <c r="C2231" s="316"/>
    </row>
    <row r="2232" s="294" customFormat="1" customHeight="1" spans="2:3">
      <c r="B2232" s="316"/>
      <c r="C2232" s="316"/>
    </row>
    <row r="2233" s="294" customFormat="1" customHeight="1" spans="2:3">
      <c r="B2233" s="316"/>
      <c r="C2233" s="316"/>
    </row>
    <row r="2234" s="294" customFormat="1" customHeight="1" spans="2:3">
      <c r="B2234" s="316"/>
      <c r="C2234" s="316"/>
    </row>
    <row r="2235" s="294" customFormat="1" customHeight="1" spans="2:3">
      <c r="B2235" s="316"/>
      <c r="C2235" s="316"/>
    </row>
    <row r="2236" s="294" customFormat="1" customHeight="1" spans="2:3">
      <c r="B2236" s="316"/>
      <c r="C2236" s="316"/>
    </row>
    <row r="2237" s="294" customFormat="1" customHeight="1" spans="2:3">
      <c r="B2237" s="316"/>
      <c r="C2237" s="316"/>
    </row>
    <row r="2238" s="294" customFormat="1" customHeight="1" spans="2:3">
      <c r="B2238" s="316"/>
      <c r="C2238" s="316"/>
    </row>
    <row r="2239" s="294" customFormat="1" customHeight="1" spans="2:3">
      <c r="B2239" s="316"/>
      <c r="C2239" s="316"/>
    </row>
    <row r="2240" s="294" customFormat="1" customHeight="1" spans="2:3">
      <c r="B2240" s="316"/>
      <c r="C2240" s="316"/>
    </row>
    <row r="2241" s="294" customFormat="1" customHeight="1" spans="2:3">
      <c r="B2241" s="316"/>
      <c r="C2241" s="316"/>
    </row>
    <row r="2242" s="294" customFormat="1" customHeight="1" spans="2:3">
      <c r="B2242" s="316"/>
      <c r="C2242" s="316"/>
    </row>
    <row r="2243" s="294" customFormat="1" customHeight="1" spans="2:3">
      <c r="B2243" s="316"/>
      <c r="C2243" s="316"/>
    </row>
    <row r="2244" s="294" customFormat="1" customHeight="1" spans="2:3">
      <c r="B2244" s="316"/>
      <c r="C2244" s="316"/>
    </row>
    <row r="2245" s="294" customFormat="1" customHeight="1" spans="2:3">
      <c r="B2245" s="316"/>
      <c r="C2245" s="316"/>
    </row>
    <row r="2246" s="294" customFormat="1" customHeight="1" spans="2:3">
      <c r="B2246" s="316"/>
      <c r="C2246" s="316"/>
    </row>
    <row r="2247" s="294" customFormat="1" customHeight="1" spans="2:3">
      <c r="B2247" s="316"/>
      <c r="C2247" s="316"/>
    </row>
    <row r="2248" s="294" customFormat="1" customHeight="1" spans="2:3">
      <c r="B2248" s="316"/>
      <c r="C2248" s="316"/>
    </row>
    <row r="2249" s="294" customFormat="1" customHeight="1" spans="2:3">
      <c r="B2249" s="316"/>
      <c r="C2249" s="316"/>
    </row>
    <row r="2250" s="294" customFormat="1" customHeight="1" spans="2:3">
      <c r="B2250" s="316"/>
      <c r="C2250" s="316"/>
    </row>
    <row r="2251" s="294" customFormat="1" customHeight="1" spans="2:3">
      <c r="B2251" s="316"/>
      <c r="C2251" s="316"/>
    </row>
    <row r="2252" s="294" customFormat="1" customHeight="1" spans="2:3">
      <c r="B2252" s="316"/>
      <c r="C2252" s="316"/>
    </row>
    <row r="2253" s="294" customFormat="1" customHeight="1" spans="2:3">
      <c r="B2253" s="316"/>
      <c r="C2253" s="316"/>
    </row>
    <row r="2254" s="294" customFormat="1" customHeight="1" spans="2:3">
      <c r="B2254" s="316"/>
      <c r="C2254" s="316"/>
    </row>
    <row r="2255" s="294" customFormat="1" customHeight="1" spans="2:3">
      <c r="B2255" s="316"/>
      <c r="C2255" s="316"/>
    </row>
    <row r="2256" s="294" customFormat="1" customHeight="1" spans="2:3">
      <c r="B2256" s="316"/>
      <c r="C2256" s="316"/>
    </row>
    <row r="2257" s="294" customFormat="1" customHeight="1" spans="2:3">
      <c r="B2257" s="316"/>
      <c r="C2257" s="316"/>
    </row>
    <row r="2258" s="294" customFormat="1" customHeight="1" spans="2:3">
      <c r="B2258" s="316"/>
      <c r="C2258" s="316"/>
    </row>
    <row r="2259" s="294" customFormat="1" customHeight="1" spans="2:3">
      <c r="B2259" s="316"/>
      <c r="C2259" s="316"/>
    </row>
    <row r="2260" s="294" customFormat="1" customHeight="1" spans="2:3">
      <c r="B2260" s="316"/>
      <c r="C2260" s="316"/>
    </row>
    <row r="2261" s="294" customFormat="1" customHeight="1" spans="2:3">
      <c r="B2261" s="316"/>
      <c r="C2261" s="316"/>
    </row>
    <row r="2262" s="294" customFormat="1" customHeight="1" spans="2:3">
      <c r="B2262" s="316"/>
      <c r="C2262" s="316"/>
    </row>
    <row r="2263" s="294" customFormat="1" customHeight="1" spans="2:3">
      <c r="B2263" s="316"/>
      <c r="C2263" s="316"/>
    </row>
    <row r="2264" s="294" customFormat="1" customHeight="1" spans="2:3">
      <c r="B2264" s="316"/>
      <c r="C2264" s="316"/>
    </row>
    <row r="2265" s="294" customFormat="1" customHeight="1" spans="2:3">
      <c r="B2265" s="316"/>
      <c r="C2265" s="316"/>
    </row>
    <row r="2266" s="294" customFormat="1" customHeight="1" spans="2:3">
      <c r="B2266" s="316"/>
      <c r="C2266" s="316"/>
    </row>
    <row r="2267" s="294" customFormat="1" customHeight="1" spans="2:3">
      <c r="B2267" s="316"/>
      <c r="C2267" s="316"/>
    </row>
    <row r="2268" s="294" customFormat="1" customHeight="1" spans="2:3">
      <c r="B2268" s="316"/>
      <c r="C2268" s="316"/>
    </row>
    <row r="2269" s="294" customFormat="1" customHeight="1" spans="2:3">
      <c r="B2269" s="316"/>
      <c r="C2269" s="316"/>
    </row>
    <row r="2270" s="294" customFormat="1" customHeight="1" spans="2:3">
      <c r="B2270" s="316"/>
      <c r="C2270" s="316"/>
    </row>
    <row r="2271" s="294" customFormat="1" customHeight="1" spans="2:3">
      <c r="B2271" s="316"/>
      <c r="C2271" s="316"/>
    </row>
    <row r="2272" s="294" customFormat="1" customHeight="1" spans="2:3">
      <c r="B2272" s="316"/>
      <c r="C2272" s="316"/>
    </row>
    <row r="2273" s="294" customFormat="1" customHeight="1" spans="2:3">
      <c r="B2273" s="316"/>
      <c r="C2273" s="316"/>
    </row>
    <row r="2274" s="294" customFormat="1" customHeight="1" spans="2:3">
      <c r="B2274" s="316"/>
      <c r="C2274" s="316"/>
    </row>
    <row r="2275" s="294" customFormat="1" customHeight="1" spans="2:3">
      <c r="B2275" s="316"/>
      <c r="C2275" s="316"/>
    </row>
    <row r="2276" s="294" customFormat="1" customHeight="1" spans="2:3">
      <c r="B2276" s="316"/>
      <c r="C2276" s="316"/>
    </row>
    <row r="2277" s="294" customFormat="1" customHeight="1" spans="2:3">
      <c r="B2277" s="316"/>
      <c r="C2277" s="316"/>
    </row>
    <row r="2278" s="294" customFormat="1" customHeight="1" spans="2:3">
      <c r="B2278" s="316"/>
      <c r="C2278" s="316"/>
    </row>
    <row r="2279" s="294" customFormat="1" customHeight="1" spans="2:3">
      <c r="B2279" s="316"/>
      <c r="C2279" s="316"/>
    </row>
    <row r="2280" s="294" customFormat="1" customHeight="1" spans="2:3">
      <c r="B2280" s="316"/>
      <c r="C2280" s="316"/>
    </row>
    <row r="2281" s="294" customFormat="1" customHeight="1" spans="2:3">
      <c r="B2281" s="316"/>
      <c r="C2281" s="316"/>
    </row>
    <row r="2282" s="294" customFormat="1" customHeight="1" spans="2:3">
      <c r="B2282" s="316"/>
      <c r="C2282" s="316"/>
    </row>
    <row r="2283" s="294" customFormat="1" customHeight="1" spans="2:3">
      <c r="B2283" s="316"/>
      <c r="C2283" s="316"/>
    </row>
    <row r="2284" s="294" customFormat="1" customHeight="1" spans="2:3">
      <c r="B2284" s="316"/>
      <c r="C2284" s="316"/>
    </row>
    <row r="2285" s="294" customFormat="1" customHeight="1" spans="2:3">
      <c r="B2285" s="316"/>
      <c r="C2285" s="316"/>
    </row>
    <row r="2286" s="294" customFormat="1" customHeight="1" spans="2:3">
      <c r="B2286" s="316"/>
      <c r="C2286" s="316"/>
    </row>
    <row r="2287" s="294" customFormat="1" customHeight="1" spans="2:3">
      <c r="B2287" s="316"/>
      <c r="C2287" s="316"/>
    </row>
    <row r="2288" s="294" customFormat="1" customHeight="1" spans="2:3">
      <c r="B2288" s="316"/>
      <c r="C2288" s="316"/>
    </row>
    <row r="2289" s="294" customFormat="1" customHeight="1" spans="2:3">
      <c r="B2289" s="316"/>
      <c r="C2289" s="316"/>
    </row>
    <row r="2290" s="294" customFormat="1" customHeight="1" spans="2:3">
      <c r="B2290" s="316"/>
      <c r="C2290" s="316"/>
    </row>
    <row r="2291" s="294" customFormat="1" customHeight="1" spans="2:3">
      <c r="B2291" s="316"/>
      <c r="C2291" s="316"/>
    </row>
    <row r="2292" s="294" customFormat="1" customHeight="1" spans="2:3">
      <c r="B2292" s="316"/>
      <c r="C2292" s="316"/>
    </row>
    <row r="2293" s="294" customFormat="1" customHeight="1" spans="2:3">
      <c r="B2293" s="316"/>
      <c r="C2293" s="316"/>
    </row>
    <row r="2294" s="294" customFormat="1" customHeight="1" spans="2:3">
      <c r="B2294" s="316"/>
      <c r="C2294" s="316"/>
    </row>
    <row r="2295" s="294" customFormat="1" customHeight="1" spans="2:3">
      <c r="B2295" s="316"/>
      <c r="C2295" s="316"/>
    </row>
    <row r="2296" s="294" customFormat="1" customHeight="1" spans="2:3">
      <c r="B2296" s="316"/>
      <c r="C2296" s="316"/>
    </row>
    <row r="2297" s="294" customFormat="1" customHeight="1" spans="2:3">
      <c r="B2297" s="316"/>
      <c r="C2297" s="316"/>
    </row>
    <row r="2298" s="294" customFormat="1" customHeight="1" spans="2:3">
      <c r="B2298" s="316"/>
      <c r="C2298" s="316"/>
    </row>
    <row r="2299" s="294" customFormat="1" customHeight="1" spans="2:3">
      <c r="B2299" s="316"/>
      <c r="C2299" s="316"/>
    </row>
    <row r="2300" s="294" customFormat="1" customHeight="1" spans="2:3">
      <c r="B2300" s="316"/>
      <c r="C2300" s="316"/>
    </row>
    <row r="2301" s="294" customFormat="1" customHeight="1" spans="2:3">
      <c r="B2301" s="316"/>
      <c r="C2301" s="316"/>
    </row>
    <row r="2302" s="294" customFormat="1" customHeight="1" spans="2:3">
      <c r="B2302" s="316"/>
      <c r="C2302" s="316"/>
    </row>
    <row r="2303" s="294" customFormat="1" customHeight="1" spans="2:3">
      <c r="B2303" s="316"/>
      <c r="C2303" s="316"/>
    </row>
    <row r="2304" s="294" customFormat="1" customHeight="1" spans="2:3">
      <c r="B2304" s="316"/>
      <c r="C2304" s="316"/>
    </row>
    <row r="2305" s="294" customFormat="1" customHeight="1" spans="2:3">
      <c r="B2305" s="316"/>
      <c r="C2305" s="316"/>
    </row>
    <row r="2306" s="294" customFormat="1" customHeight="1" spans="2:3">
      <c r="B2306" s="316"/>
      <c r="C2306" s="316"/>
    </row>
    <row r="2307" s="294" customFormat="1" customHeight="1" spans="2:3">
      <c r="B2307" s="316"/>
      <c r="C2307" s="316"/>
    </row>
    <row r="2308" s="294" customFormat="1" customHeight="1" spans="2:3">
      <c r="B2308" s="316"/>
      <c r="C2308" s="316"/>
    </row>
    <row r="2309" s="294" customFormat="1" customHeight="1" spans="2:3">
      <c r="B2309" s="316"/>
      <c r="C2309" s="316"/>
    </row>
    <row r="2310" s="294" customFormat="1" customHeight="1" spans="2:3">
      <c r="B2310" s="316"/>
      <c r="C2310" s="316"/>
    </row>
    <row r="2311" s="294" customFormat="1" customHeight="1" spans="2:3">
      <c r="B2311" s="316"/>
      <c r="C2311" s="316"/>
    </row>
    <row r="2312" s="294" customFormat="1" customHeight="1" spans="2:3">
      <c r="B2312" s="316"/>
      <c r="C2312" s="316"/>
    </row>
    <row r="2313" s="294" customFormat="1" customHeight="1" spans="2:3">
      <c r="B2313" s="316"/>
      <c r="C2313" s="316"/>
    </row>
    <row r="2314" s="294" customFormat="1" customHeight="1" spans="2:3">
      <c r="B2314" s="316"/>
      <c r="C2314" s="316"/>
    </row>
    <row r="2315" s="294" customFormat="1" customHeight="1" spans="2:3">
      <c r="B2315" s="316"/>
      <c r="C2315" s="316"/>
    </row>
    <row r="2316" s="294" customFormat="1" customHeight="1" spans="2:3">
      <c r="B2316" s="316"/>
      <c r="C2316" s="316"/>
    </row>
    <row r="2317" s="294" customFormat="1" customHeight="1" spans="2:3">
      <c r="B2317" s="316"/>
      <c r="C2317" s="316"/>
    </row>
    <row r="2318" s="294" customFormat="1" customHeight="1" spans="2:3">
      <c r="B2318" s="316"/>
      <c r="C2318" s="316"/>
    </row>
    <row r="2319" s="294" customFormat="1" customHeight="1" spans="2:3">
      <c r="B2319" s="316"/>
      <c r="C2319" s="316"/>
    </row>
    <row r="2320" s="294" customFormat="1" customHeight="1" spans="2:3">
      <c r="B2320" s="316"/>
      <c r="C2320" s="316"/>
    </row>
    <row r="2321" s="294" customFormat="1" customHeight="1" spans="2:3">
      <c r="B2321" s="316"/>
      <c r="C2321" s="316"/>
    </row>
    <row r="2322" s="294" customFormat="1" customHeight="1" spans="2:3">
      <c r="B2322" s="317"/>
      <c r="C2322" s="317"/>
    </row>
    <row r="2323" s="294" customFormat="1" customHeight="1" spans="2:3">
      <c r="B2323" s="317"/>
      <c r="C2323" s="317"/>
    </row>
    <row r="2324" s="294" customFormat="1" customHeight="1" spans="2:3">
      <c r="B2324" s="316"/>
      <c r="C2324" s="316"/>
    </row>
  </sheetData>
  <mergeCells count="2">
    <mergeCell ref="A2:E2"/>
    <mergeCell ref="A3:D3"/>
  </mergeCells>
  <printOptions horizontalCentered="1"/>
  <pageMargins left="0.551181102362205" right="0.551181102362205" top="0.275590551181102" bottom="0.393700787401575" header="0.590551181102362" footer="0.15748031496063"/>
  <pageSetup paperSize="9" scale="10" firstPageNumber="126" orientation="portrait" useFirstPageNumber="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B19"/>
  <sheetViews>
    <sheetView workbookViewId="0">
      <selection activeCell="B5" sqref="B5:B19"/>
    </sheetView>
  </sheetViews>
  <sheetFormatPr defaultColWidth="47.625" defaultRowHeight="13.5" outlineLevelCol="1"/>
  <cols>
    <col min="1" max="1" width="47.625" style="1"/>
    <col min="2" max="2" width="42.5" style="1" customWidth="1"/>
    <col min="3" max="16384" width="47.625" style="2"/>
  </cols>
  <sheetData>
    <row r="1" ht="28.9" customHeight="1" spans="1:1">
      <c r="A1" s="3" t="s">
        <v>1565</v>
      </c>
    </row>
    <row r="2" ht="29.45" customHeight="1" spans="1:2">
      <c r="A2" s="4" t="s">
        <v>1566</v>
      </c>
      <c r="B2" s="4"/>
    </row>
    <row r="3" ht="31.9" customHeight="1" spans="1:2">
      <c r="A3" s="5" t="s">
        <v>1363</v>
      </c>
      <c r="B3" s="6" t="s">
        <v>2</v>
      </c>
    </row>
    <row r="4" ht="29.45" customHeight="1" spans="1:2">
      <c r="A4" s="7" t="s">
        <v>1364</v>
      </c>
      <c r="B4" s="7" t="s">
        <v>1365</v>
      </c>
    </row>
    <row r="5" ht="30.6" customHeight="1" spans="1:2">
      <c r="A5" s="8" t="s">
        <v>1366</v>
      </c>
      <c r="B5" s="9">
        <f>'13-专项债务分地区'!B5+'8-一般债务分地区'!B5</f>
        <v>883169</v>
      </c>
    </row>
    <row r="6" ht="30.6" customHeight="1" spans="1:2">
      <c r="A6" s="8"/>
      <c r="B6" s="10"/>
    </row>
    <row r="7" ht="30.6" customHeight="1" spans="1:2">
      <c r="A7" s="8"/>
      <c r="B7" s="10"/>
    </row>
    <row r="8" ht="30.6" customHeight="1" spans="1:2">
      <c r="A8" s="8"/>
      <c r="B8" s="10"/>
    </row>
    <row r="9" ht="30.6" customHeight="1" spans="1:2">
      <c r="A9" s="8"/>
      <c r="B9" s="10"/>
    </row>
    <row r="10" ht="30.6" customHeight="1" spans="1:2">
      <c r="A10" s="8"/>
      <c r="B10" s="10"/>
    </row>
    <row r="11" ht="30.6" customHeight="1" spans="1:2">
      <c r="A11" s="8"/>
      <c r="B11" s="10"/>
    </row>
    <row r="12" ht="30.6" customHeight="1" spans="1:2">
      <c r="A12" s="8"/>
      <c r="B12" s="10"/>
    </row>
    <row r="13" ht="30.6" customHeight="1" spans="1:2">
      <c r="A13" s="8"/>
      <c r="B13" s="10"/>
    </row>
    <row r="14" ht="30.6" customHeight="1" spans="1:2">
      <c r="A14" s="8"/>
      <c r="B14" s="10"/>
    </row>
    <row r="15" ht="30.6" customHeight="1" spans="1:2">
      <c r="A15" s="8"/>
      <c r="B15" s="10"/>
    </row>
    <row r="16" ht="30.6" customHeight="1" spans="1:2">
      <c r="A16" s="8"/>
      <c r="B16" s="10"/>
    </row>
    <row r="17" ht="30.6" customHeight="1" spans="1:2">
      <c r="A17" s="8"/>
      <c r="B17" s="10"/>
    </row>
    <row r="18" ht="30.6" customHeight="1" spans="1:2">
      <c r="A18" s="8"/>
      <c r="B18" s="10"/>
    </row>
    <row r="19" ht="30.6" customHeight="1" spans="1:2">
      <c r="A19" s="11" t="s">
        <v>1280</v>
      </c>
      <c r="B19" s="12">
        <f>SUM(B5:B18)</f>
        <v>883169</v>
      </c>
    </row>
  </sheetData>
  <mergeCells count="1">
    <mergeCell ref="A2:B2"/>
  </mergeCells>
  <printOptions horizontalCentered="1"/>
  <pageMargins left="0.551181102362205" right="0.551181102362205" top="0.275590551181102" bottom="0.393700787401575" header="0.590551181102362" footer="0.15748031496063"/>
  <pageSetup paperSize="9" firstPageNumber="126" orientation="portrait" useFirstPageNumber="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F28"/>
  <sheetViews>
    <sheetView topLeftCell="A4" workbookViewId="0">
      <selection activeCell="D25" sqref="D25:D26"/>
    </sheetView>
  </sheetViews>
  <sheetFormatPr defaultColWidth="24.75" defaultRowHeight="14.25" outlineLevelCol="5"/>
  <cols>
    <col min="1" max="1" width="39.125" style="269" customWidth="1"/>
    <col min="2" max="2" width="17.375" style="269" customWidth="1"/>
    <col min="3" max="3" width="32.625" style="269" customWidth="1"/>
    <col min="4" max="16384" width="24.75" style="269"/>
  </cols>
  <sheetData>
    <row r="1" ht="33.75" customHeight="1" spans="1:1">
      <c r="A1" s="270" t="s">
        <v>1176</v>
      </c>
    </row>
    <row r="2" ht="39.75" customHeight="1" spans="1:4">
      <c r="A2" s="271" t="s">
        <v>1177</v>
      </c>
      <c r="B2" s="271"/>
      <c r="C2" s="271"/>
      <c r="D2" s="271"/>
    </row>
    <row r="3" ht="27" customHeight="1" spans="2:4">
      <c r="B3" s="272"/>
      <c r="C3" s="272"/>
      <c r="D3" s="273" t="s">
        <v>2</v>
      </c>
    </row>
    <row r="4" ht="30" customHeight="1" spans="1:4">
      <c r="A4" s="274" t="s">
        <v>1178</v>
      </c>
      <c r="B4" s="275" t="s">
        <v>1179</v>
      </c>
      <c r="C4" s="276" t="s">
        <v>1180</v>
      </c>
      <c r="D4" s="277" t="s">
        <v>1179</v>
      </c>
    </row>
    <row r="5" ht="35.25" customHeight="1" spans="1:5">
      <c r="A5" s="278" t="s">
        <v>1181</v>
      </c>
      <c r="B5" s="279">
        <v>77588</v>
      </c>
      <c r="C5" s="278" t="s">
        <v>40</v>
      </c>
      <c r="D5" s="279">
        <v>490808</v>
      </c>
      <c r="E5" s="280"/>
    </row>
    <row r="6" ht="35.25" customHeight="1" spans="1:5">
      <c r="A6" s="278" t="s">
        <v>1182</v>
      </c>
      <c r="B6" s="279">
        <f>B7+B11+B15+B16+B19+B20+B21</f>
        <v>515748</v>
      </c>
      <c r="C6" s="278" t="s">
        <v>1183</v>
      </c>
      <c r="D6" s="279">
        <f>D7+D11+D17+D16+D15+D21+D22</f>
        <v>102279</v>
      </c>
      <c r="E6" s="280"/>
    </row>
    <row r="7" ht="35.25" customHeight="1" spans="1:4">
      <c r="A7" s="278" t="s">
        <v>1184</v>
      </c>
      <c r="B7" s="279">
        <f>SUM(B8:B10)</f>
        <v>399450</v>
      </c>
      <c r="C7" s="281" t="s">
        <v>1185</v>
      </c>
      <c r="D7" s="279"/>
    </row>
    <row r="8" s="267" customFormat="1" ht="35.25" customHeight="1" spans="1:4">
      <c r="A8" s="282" t="s">
        <v>1186</v>
      </c>
      <c r="B8" s="283">
        <v>9979</v>
      </c>
      <c r="C8" s="284" t="s">
        <v>1187</v>
      </c>
      <c r="D8" s="283"/>
    </row>
    <row r="9" s="267" customFormat="1" ht="35.25" customHeight="1" spans="1:4">
      <c r="A9" s="282" t="s">
        <v>1188</v>
      </c>
      <c r="B9" s="283">
        <v>313473</v>
      </c>
      <c r="C9" s="284" t="s">
        <v>1189</v>
      </c>
      <c r="D9" s="283"/>
    </row>
    <row r="10" s="267" customFormat="1" ht="35.25" customHeight="1" spans="1:4">
      <c r="A10" s="282" t="s">
        <v>1190</v>
      </c>
      <c r="B10" s="283">
        <v>75998</v>
      </c>
      <c r="C10" s="284" t="s">
        <v>1191</v>
      </c>
      <c r="D10" s="283"/>
    </row>
    <row r="11" ht="35.25" customHeight="1" spans="1:4">
      <c r="A11" s="278" t="s">
        <v>1192</v>
      </c>
      <c r="B11" s="279"/>
      <c r="C11" s="281" t="s">
        <v>1193</v>
      </c>
      <c r="D11" s="279">
        <f>D14</f>
        <v>14111</v>
      </c>
    </row>
    <row r="12" ht="35.25" customHeight="1" spans="1:4">
      <c r="A12" s="282" t="s">
        <v>1194</v>
      </c>
      <c r="B12" s="283"/>
      <c r="C12" s="284" t="s">
        <v>1195</v>
      </c>
      <c r="D12" s="283"/>
    </row>
    <row r="13" ht="35.25" customHeight="1" spans="1:4">
      <c r="A13" s="282" t="s">
        <v>1196</v>
      </c>
      <c r="B13" s="283"/>
      <c r="C13" s="284" t="s">
        <v>1197</v>
      </c>
      <c r="D13" s="283"/>
    </row>
    <row r="14" s="267" customFormat="1" ht="35.25" customHeight="1" spans="1:4">
      <c r="A14" s="282" t="s">
        <v>1198</v>
      </c>
      <c r="B14" s="283"/>
      <c r="C14" s="284" t="s">
        <v>1199</v>
      </c>
      <c r="D14" s="283">
        <v>14111</v>
      </c>
    </row>
    <row r="15" s="267" customFormat="1" ht="35.25" customHeight="1" spans="1:4">
      <c r="A15" s="278" t="s">
        <v>1200</v>
      </c>
      <c r="B15" s="279">
        <v>3300</v>
      </c>
      <c r="C15" s="278" t="s">
        <v>1201</v>
      </c>
      <c r="D15" s="279"/>
    </row>
    <row r="16" ht="35.25" customHeight="1" spans="1:4">
      <c r="A16" s="278" t="s">
        <v>1202</v>
      </c>
      <c r="B16" s="279">
        <v>92299</v>
      </c>
      <c r="C16" s="278" t="s">
        <v>1203</v>
      </c>
      <c r="D16" s="279"/>
    </row>
    <row r="17" ht="35.25" customHeight="1" spans="1:4">
      <c r="A17" s="278" t="s">
        <v>1204</v>
      </c>
      <c r="B17" s="279"/>
      <c r="C17" s="278" t="s">
        <v>1205</v>
      </c>
      <c r="D17" s="279">
        <v>88080</v>
      </c>
    </row>
    <row r="18" ht="35.25" customHeight="1" spans="1:4">
      <c r="A18" s="278" t="s">
        <v>1206</v>
      </c>
      <c r="B18" s="279"/>
      <c r="C18" s="278" t="s">
        <v>1207</v>
      </c>
      <c r="D18" s="279"/>
    </row>
    <row r="19" ht="35.25" customHeight="1" spans="1:4">
      <c r="A19" s="278" t="s">
        <v>1208</v>
      </c>
      <c r="B19" s="279">
        <v>5116</v>
      </c>
      <c r="C19" s="278" t="s">
        <v>1209</v>
      </c>
      <c r="D19" s="279"/>
    </row>
    <row r="20" ht="35.25" customHeight="1" spans="1:4">
      <c r="A20" s="278" t="s">
        <v>1210</v>
      </c>
      <c r="B20" s="279">
        <v>83</v>
      </c>
      <c r="C20" s="278" t="s">
        <v>1211</v>
      </c>
      <c r="D20" s="279"/>
    </row>
    <row r="21" ht="35.25" customHeight="1" spans="1:4">
      <c r="A21" s="278" t="s">
        <v>1212</v>
      </c>
      <c r="B21" s="279">
        <v>15500</v>
      </c>
      <c r="C21" s="278" t="s">
        <v>1213</v>
      </c>
      <c r="D21" s="279">
        <v>88</v>
      </c>
    </row>
    <row r="22" ht="35.25" customHeight="1" spans="1:4">
      <c r="A22" s="285"/>
      <c r="B22" s="279"/>
      <c r="C22" s="278" t="s">
        <v>1214</v>
      </c>
      <c r="D22" s="279"/>
    </row>
    <row r="23" s="268" customFormat="1" ht="35.25" customHeight="1" spans="1:6">
      <c r="A23" s="286" t="s">
        <v>1215</v>
      </c>
      <c r="B23" s="279">
        <f>B5+B6</f>
        <v>593336</v>
      </c>
      <c r="C23" s="286" t="s">
        <v>1216</v>
      </c>
      <c r="D23" s="279">
        <f>D5+D6</f>
        <v>593087</v>
      </c>
      <c r="F23" s="287"/>
    </row>
    <row r="24" ht="35.25" customHeight="1" spans="1:4">
      <c r="A24" s="288"/>
      <c r="B24" s="289"/>
      <c r="C24" s="288"/>
      <c r="D24" s="290"/>
    </row>
    <row r="25" ht="35.25" customHeight="1" spans="1:4">
      <c r="A25" s="282"/>
      <c r="B25" s="291"/>
      <c r="C25" s="147" t="s">
        <v>1217</v>
      </c>
      <c r="D25" s="279">
        <f>B23-D23</f>
        <v>249</v>
      </c>
    </row>
    <row r="26" ht="35.25" customHeight="1" spans="1:4">
      <c r="A26" s="285"/>
      <c r="B26" s="292"/>
      <c r="C26" s="147" t="s">
        <v>1218</v>
      </c>
      <c r="D26" s="279">
        <v>249</v>
      </c>
    </row>
    <row r="27" ht="35.25" customHeight="1" spans="1:4">
      <c r="A27" s="285"/>
      <c r="B27" s="292"/>
      <c r="C27" s="147" t="s">
        <v>1219</v>
      </c>
      <c r="D27" s="293"/>
    </row>
    <row r="28" spans="4:4">
      <c r="D28" s="280"/>
    </row>
  </sheetData>
  <mergeCells count="1">
    <mergeCell ref="A2:D2"/>
  </mergeCells>
  <printOptions horizontalCentered="1"/>
  <pageMargins left="0.551181102362205" right="0.551181102362205" top="0.275590551181102" bottom="0.393700787401575" header="0.590551181102362" footer="0.15748031496063"/>
  <pageSetup paperSize="9" scale="81" firstPageNumber="126" orientation="portrait" useFirstPageNumber="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B59"/>
  <sheetViews>
    <sheetView topLeftCell="A10" workbookViewId="0">
      <selection activeCell="B15" sqref="B15"/>
    </sheetView>
  </sheetViews>
  <sheetFormatPr defaultColWidth="45.5" defaultRowHeight="14.25" outlineLevelCol="1"/>
  <cols>
    <col min="1" max="1" width="51.875" style="210" customWidth="1"/>
    <col min="2" max="2" width="47.5" style="252" customWidth="1"/>
    <col min="3" max="16384" width="45.5" style="253"/>
  </cols>
  <sheetData>
    <row r="1" s="250" customFormat="1" ht="36" customHeight="1" spans="1:2">
      <c r="A1" s="182" t="s">
        <v>1220</v>
      </c>
      <c r="B1" s="252"/>
    </row>
    <row r="2" ht="27" customHeight="1" spans="1:2">
      <c r="A2" s="254" t="s">
        <v>1221</v>
      </c>
      <c r="B2" s="254"/>
    </row>
    <row r="3" ht="33.6" customHeight="1" spans="1:2">
      <c r="A3" s="255"/>
      <c r="B3" s="256" t="s">
        <v>2</v>
      </c>
    </row>
    <row r="4" ht="28.9" customHeight="1" spans="1:2">
      <c r="A4" s="257" t="s">
        <v>1222</v>
      </c>
      <c r="B4" s="257" t="s">
        <v>6</v>
      </c>
    </row>
    <row r="5" s="251" customFormat="1" ht="24" customHeight="1" spans="1:2">
      <c r="A5" s="258" t="s">
        <v>1223</v>
      </c>
      <c r="B5" s="259">
        <f>B6+B13+B39</f>
        <v>399450</v>
      </c>
    </row>
    <row r="6" s="251" customFormat="1" ht="24" customHeight="1" spans="1:2">
      <c r="A6" s="260" t="s">
        <v>1224</v>
      </c>
      <c r="B6" s="259">
        <f>SUM(B7:B12)</f>
        <v>9979</v>
      </c>
    </row>
    <row r="7" s="251" customFormat="1" ht="24" customHeight="1" spans="1:2">
      <c r="A7" s="261" t="s">
        <v>1225</v>
      </c>
      <c r="B7" s="262">
        <v>962</v>
      </c>
    </row>
    <row r="8" s="251" customFormat="1" ht="24" customHeight="1" spans="1:2">
      <c r="A8" s="261" t="s">
        <v>1226</v>
      </c>
      <c r="B8" s="262">
        <v>1495</v>
      </c>
    </row>
    <row r="9" s="251" customFormat="1" ht="24" customHeight="1" spans="1:2">
      <c r="A9" s="261" t="s">
        <v>1227</v>
      </c>
      <c r="B9" s="262">
        <v>3311</v>
      </c>
    </row>
    <row r="10" s="251" customFormat="1" ht="24" customHeight="1" spans="1:2">
      <c r="A10" s="261" t="s">
        <v>1228</v>
      </c>
      <c r="B10" s="262">
        <v>9</v>
      </c>
    </row>
    <row r="11" s="251" customFormat="1" ht="24" customHeight="1" spans="1:2">
      <c r="A11" s="261" t="s">
        <v>1229</v>
      </c>
      <c r="B11" s="262">
        <v>5825</v>
      </c>
    </row>
    <row r="12" s="251" customFormat="1" ht="24" customHeight="1" spans="1:2">
      <c r="A12" s="261" t="s">
        <v>1230</v>
      </c>
      <c r="B12" s="262">
        <v>-1623</v>
      </c>
    </row>
    <row r="13" s="251" customFormat="1" ht="24" customHeight="1" spans="1:2">
      <c r="A13" s="263" t="s">
        <v>1231</v>
      </c>
      <c r="B13" s="259">
        <f>SUM(B14:B38)</f>
        <v>313473</v>
      </c>
    </row>
    <row r="14" s="251" customFormat="1" ht="24" customHeight="1" spans="1:2">
      <c r="A14" s="261" t="s">
        <v>1232</v>
      </c>
      <c r="B14" s="262"/>
    </row>
    <row r="15" s="251" customFormat="1" ht="24" customHeight="1" spans="1:2">
      <c r="A15" s="261" t="s">
        <v>1233</v>
      </c>
      <c r="B15" s="262">
        <v>74725</v>
      </c>
    </row>
    <row r="16" s="251" customFormat="1" ht="24" customHeight="1" spans="1:2">
      <c r="A16" s="261" t="s">
        <v>1234</v>
      </c>
      <c r="B16" s="262">
        <v>16551</v>
      </c>
    </row>
    <row r="17" s="251" customFormat="1" ht="24" customHeight="1" spans="1:2">
      <c r="A17" s="261" t="s">
        <v>1235</v>
      </c>
      <c r="B17" s="262">
        <v>6719</v>
      </c>
    </row>
    <row r="18" s="251" customFormat="1" ht="24" customHeight="1" spans="1:2">
      <c r="A18" s="261" t="s">
        <v>1236</v>
      </c>
      <c r="B18" s="262">
        <v>3122</v>
      </c>
    </row>
    <row r="19" s="251" customFormat="1" ht="24" customHeight="1" spans="1:2">
      <c r="A19" s="261" t="s">
        <v>1237</v>
      </c>
      <c r="B19" s="262">
        <v>206</v>
      </c>
    </row>
    <row r="20" s="251" customFormat="1" ht="24" customHeight="1" spans="1:2">
      <c r="A20" s="261" t="s">
        <v>1238</v>
      </c>
      <c r="B20" s="262"/>
    </row>
    <row r="21" s="251" customFormat="1" ht="24" customHeight="1" spans="1:2">
      <c r="A21" s="261" t="s">
        <v>1239</v>
      </c>
      <c r="B21" s="262">
        <v>1951</v>
      </c>
    </row>
    <row r="22" s="251" customFormat="1" ht="24" customHeight="1" spans="1:2">
      <c r="A22" s="261" t="s">
        <v>1240</v>
      </c>
      <c r="B22" s="262">
        <v>28715</v>
      </c>
    </row>
    <row r="23" s="251" customFormat="1" ht="24" customHeight="1" spans="1:2">
      <c r="A23" s="261" t="s">
        <v>1241</v>
      </c>
      <c r="B23" s="262">
        <v>33184</v>
      </c>
    </row>
    <row r="24" s="251" customFormat="1" ht="24" customHeight="1" spans="1:2">
      <c r="A24" s="261" t="s">
        <v>1242</v>
      </c>
      <c r="B24" s="262">
        <v>968</v>
      </c>
    </row>
    <row r="25" s="251" customFormat="1" ht="24" customHeight="1" spans="1:2">
      <c r="A25" s="261" t="s">
        <v>1243</v>
      </c>
      <c r="B25" s="262">
        <v>1856</v>
      </c>
    </row>
    <row r="26" s="251" customFormat="1" ht="24" customHeight="1" spans="1:2">
      <c r="A26" s="261" t="s">
        <v>1244</v>
      </c>
      <c r="B26" s="262">
        <v>2909</v>
      </c>
    </row>
    <row r="27" s="251" customFormat="1" ht="24" customHeight="1" spans="1:2">
      <c r="A27" s="261" t="s">
        <v>1245</v>
      </c>
      <c r="B27" s="262">
        <v>4858</v>
      </c>
    </row>
    <row r="28" s="251" customFormat="1" ht="24" customHeight="1" spans="1:2">
      <c r="A28" s="261" t="s">
        <v>1246</v>
      </c>
      <c r="B28" s="262">
        <v>23982</v>
      </c>
    </row>
    <row r="29" s="251" customFormat="1" ht="24" customHeight="1" spans="1:2">
      <c r="A29" s="261" t="s">
        <v>1247</v>
      </c>
      <c r="B29" s="262">
        <v>2926</v>
      </c>
    </row>
    <row r="30" s="251" customFormat="1" ht="24" customHeight="1" spans="1:2">
      <c r="A30" s="261" t="s">
        <v>1248</v>
      </c>
      <c r="B30" s="262">
        <v>8594</v>
      </c>
    </row>
    <row r="31" s="251" customFormat="1" ht="24" customHeight="1" spans="1:2">
      <c r="A31" s="261" t="s">
        <v>1249</v>
      </c>
      <c r="B31" s="262">
        <v>5677</v>
      </c>
    </row>
    <row r="32" s="251" customFormat="1" ht="24" customHeight="1" spans="1:2">
      <c r="A32" s="261" t="s">
        <v>1250</v>
      </c>
      <c r="B32" s="262">
        <v>15686</v>
      </c>
    </row>
    <row r="33" s="251" customFormat="1" ht="24" customHeight="1" spans="1:2">
      <c r="A33" s="261" t="s">
        <v>1251</v>
      </c>
      <c r="B33" s="262">
        <v>31975</v>
      </c>
    </row>
    <row r="34" s="251" customFormat="1" ht="24" customHeight="1" spans="1:2">
      <c r="A34" s="261" t="s">
        <v>1252</v>
      </c>
      <c r="B34" s="262">
        <v>42756</v>
      </c>
    </row>
    <row r="35" s="251" customFormat="1" ht="24" customHeight="1" spans="1:2">
      <c r="A35" s="261" t="s">
        <v>1253</v>
      </c>
      <c r="B35" s="262">
        <v>3</v>
      </c>
    </row>
    <row r="36" s="251" customFormat="1" ht="24" customHeight="1" spans="1:2">
      <c r="A36" s="261" t="s">
        <v>1254</v>
      </c>
      <c r="B36" s="262">
        <v>3129</v>
      </c>
    </row>
    <row r="37" s="251" customFormat="1" ht="24" customHeight="1" spans="1:2">
      <c r="A37" s="261" t="s">
        <v>1255</v>
      </c>
      <c r="B37" s="262">
        <v>692</v>
      </c>
    </row>
    <row r="38" s="251" customFormat="1" ht="24" customHeight="1" spans="1:2">
      <c r="A38" s="261" t="s">
        <v>1256</v>
      </c>
      <c r="B38" s="262">
        <v>2289</v>
      </c>
    </row>
    <row r="39" s="251" customFormat="1" ht="24" customHeight="1" spans="1:2">
      <c r="A39" s="264" t="s">
        <v>1257</v>
      </c>
      <c r="B39" s="259">
        <f>SUM(B40:B59)</f>
        <v>75998</v>
      </c>
    </row>
    <row r="40" s="251" customFormat="1" ht="24" customHeight="1" spans="1:2">
      <c r="A40" s="261" t="s">
        <v>1258</v>
      </c>
      <c r="B40" s="265">
        <v>52</v>
      </c>
    </row>
    <row r="41" s="251" customFormat="1" ht="24" customHeight="1" spans="1:2">
      <c r="A41" s="261" t="s">
        <v>1259</v>
      </c>
      <c r="B41" s="265"/>
    </row>
    <row r="42" s="251" customFormat="1" ht="24" customHeight="1" spans="1:2">
      <c r="A42" s="261" t="s">
        <v>1260</v>
      </c>
      <c r="B42" s="265">
        <v>2</v>
      </c>
    </row>
    <row r="43" s="251" customFormat="1" ht="24" customHeight="1" spans="1:2">
      <c r="A43" s="261" t="s">
        <v>1261</v>
      </c>
      <c r="B43" s="265">
        <v>2130</v>
      </c>
    </row>
    <row r="44" s="251" customFormat="1" ht="24" customHeight="1" spans="1:2">
      <c r="A44" s="266" t="s">
        <v>1262</v>
      </c>
      <c r="B44" s="265">
        <v>1154</v>
      </c>
    </row>
    <row r="45" s="251" customFormat="1" ht="24" customHeight="1" spans="1:2">
      <c r="A45" s="261" t="s">
        <v>1263</v>
      </c>
      <c r="B45" s="265">
        <v>128</v>
      </c>
    </row>
    <row r="46" s="251" customFormat="1" ht="24" customHeight="1" spans="1:2">
      <c r="A46" s="261" t="s">
        <v>1264</v>
      </c>
      <c r="B46" s="265">
        <v>1769</v>
      </c>
    </row>
    <row r="47" s="251" customFormat="1" ht="24" customHeight="1" spans="1:2">
      <c r="A47" s="261" t="s">
        <v>1265</v>
      </c>
      <c r="B47" s="265">
        <v>1790</v>
      </c>
    </row>
    <row r="48" s="251" customFormat="1" ht="24" customHeight="1" spans="1:2">
      <c r="A48" s="261" t="s">
        <v>1266</v>
      </c>
      <c r="B48" s="262">
        <v>6346</v>
      </c>
    </row>
    <row r="49" s="251" customFormat="1" ht="24" customHeight="1" spans="1:2">
      <c r="A49" s="261" t="s">
        <v>1267</v>
      </c>
      <c r="B49" s="262">
        <v>4046</v>
      </c>
    </row>
    <row r="50" s="251" customFormat="1" ht="24" customHeight="1" spans="1:2">
      <c r="A50" s="261" t="s">
        <v>1268</v>
      </c>
      <c r="B50" s="262">
        <v>2080</v>
      </c>
    </row>
    <row r="51" s="251" customFormat="1" ht="24" customHeight="1" spans="1:2">
      <c r="A51" s="261" t="s">
        <v>1269</v>
      </c>
      <c r="B51" s="262">
        <v>42979</v>
      </c>
    </row>
    <row r="52" s="251" customFormat="1" ht="24" customHeight="1" spans="1:2">
      <c r="A52" s="261" t="s">
        <v>1270</v>
      </c>
      <c r="B52" s="262">
        <v>1025</v>
      </c>
    </row>
    <row r="53" s="251" customFormat="1" ht="24" customHeight="1" spans="1:2">
      <c r="A53" s="261" t="s">
        <v>1271</v>
      </c>
      <c r="B53" s="262">
        <v>100</v>
      </c>
    </row>
    <row r="54" s="251" customFormat="1" ht="24" customHeight="1" spans="1:2">
      <c r="A54" s="261" t="s">
        <v>1272</v>
      </c>
      <c r="B54" s="262">
        <v>643</v>
      </c>
    </row>
    <row r="55" s="251" customFormat="1" ht="24" customHeight="1" spans="1:2">
      <c r="A55" s="261" t="s">
        <v>1273</v>
      </c>
      <c r="B55" s="262">
        <v>287</v>
      </c>
    </row>
    <row r="56" s="251" customFormat="1" ht="24" customHeight="1" spans="1:2">
      <c r="A56" s="261" t="s">
        <v>1274</v>
      </c>
      <c r="B56" s="262">
        <v>201</v>
      </c>
    </row>
    <row r="57" s="251" customFormat="1" ht="24" customHeight="1" spans="1:2">
      <c r="A57" s="261" t="s">
        <v>1275</v>
      </c>
      <c r="B57" s="262">
        <v>7600</v>
      </c>
    </row>
    <row r="58" s="251" customFormat="1" ht="24" customHeight="1" spans="1:2">
      <c r="A58" s="261" t="s">
        <v>1276</v>
      </c>
      <c r="B58" s="262">
        <v>640</v>
      </c>
    </row>
    <row r="59" s="251" customFormat="1" ht="24" customHeight="1" spans="1:2">
      <c r="A59" s="261" t="s">
        <v>1277</v>
      </c>
      <c r="B59" s="262">
        <v>3026</v>
      </c>
    </row>
  </sheetData>
  <mergeCells count="1">
    <mergeCell ref="A2:B2"/>
  </mergeCells>
  <printOptions horizontalCentered="1"/>
  <pageMargins left="0.551181102362205" right="0.551181102362205" top="0.275590551181102" bottom="0.393700787401575" header="0.590551181102362" footer="0.15748031496063"/>
  <pageSetup paperSize="9" scale="89" firstPageNumber="126" orientation="portrait" useFirstPageNumber="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E56"/>
  <sheetViews>
    <sheetView workbookViewId="0">
      <selection activeCell="E13" sqref="E13"/>
    </sheetView>
  </sheetViews>
  <sheetFormatPr defaultColWidth="9" defaultRowHeight="14.25" outlineLevelCol="4"/>
  <cols>
    <col min="1" max="1" width="49.75" style="232" customWidth="1"/>
    <col min="2" max="2" width="15.625" style="232" customWidth="1"/>
    <col min="3" max="4" width="13.375" style="232" customWidth="1"/>
    <col min="5" max="5" width="16.625" style="233" customWidth="1"/>
    <col min="6" max="6" width="12.625" style="233"/>
    <col min="7" max="41" width="9" style="233"/>
    <col min="42" max="43" width="49.75" style="233" customWidth="1"/>
    <col min="44" max="297" width="9" style="233"/>
    <col min="298" max="299" width="49.75" style="233" customWidth="1"/>
    <col min="300" max="553" width="9" style="233"/>
    <col min="554" max="555" width="49.75" style="233" customWidth="1"/>
    <col min="556" max="809" width="9" style="233"/>
    <col min="810" max="811" width="49.75" style="233" customWidth="1"/>
    <col min="812" max="1065" width="9" style="233"/>
    <col min="1066" max="1067" width="49.75" style="233" customWidth="1"/>
    <col min="1068" max="1321" width="9" style="233"/>
    <col min="1322" max="1323" width="49.75" style="233" customWidth="1"/>
    <col min="1324" max="1577" width="9" style="233"/>
    <col min="1578" max="1579" width="49.75" style="233" customWidth="1"/>
    <col min="1580" max="1833" width="9" style="233"/>
    <col min="1834" max="1835" width="49.75" style="233" customWidth="1"/>
    <col min="1836" max="2089" width="9" style="233"/>
    <col min="2090" max="2091" width="49.75" style="233" customWidth="1"/>
    <col min="2092" max="2345" width="9" style="233"/>
    <col min="2346" max="2347" width="49.75" style="233" customWidth="1"/>
    <col min="2348" max="2601" width="9" style="233"/>
    <col min="2602" max="2603" width="49.75" style="233" customWidth="1"/>
    <col min="2604" max="2857" width="9" style="233"/>
    <col min="2858" max="2859" width="49.75" style="233" customWidth="1"/>
    <col min="2860" max="3113" width="9" style="233"/>
    <col min="3114" max="3115" width="49.75" style="233" customWidth="1"/>
    <col min="3116" max="3369" width="9" style="233"/>
    <col min="3370" max="3371" width="49.75" style="233" customWidth="1"/>
    <col min="3372" max="3625" width="9" style="233"/>
    <col min="3626" max="3627" width="49.75" style="233" customWidth="1"/>
    <col min="3628" max="3881" width="9" style="233"/>
    <col min="3882" max="3883" width="49.75" style="233" customWidth="1"/>
    <col min="3884" max="4137" width="9" style="233"/>
    <col min="4138" max="4139" width="49.75" style="233" customWidth="1"/>
    <col min="4140" max="4393" width="9" style="233"/>
    <col min="4394" max="4395" width="49.75" style="233" customWidth="1"/>
    <col min="4396" max="4649" width="9" style="233"/>
    <col min="4650" max="4651" width="49.75" style="233" customWidth="1"/>
    <col min="4652" max="4905" width="9" style="233"/>
    <col min="4906" max="4907" width="49.75" style="233" customWidth="1"/>
    <col min="4908" max="5161" width="9" style="233"/>
    <col min="5162" max="5163" width="49.75" style="233" customWidth="1"/>
    <col min="5164" max="5417" width="9" style="233"/>
    <col min="5418" max="5419" width="49.75" style="233" customWidth="1"/>
    <col min="5420" max="5673" width="9" style="233"/>
    <col min="5674" max="5675" width="49.75" style="233" customWidth="1"/>
    <col min="5676" max="5929" width="9" style="233"/>
    <col min="5930" max="5931" width="49.75" style="233" customWidth="1"/>
    <col min="5932" max="6185" width="9" style="233"/>
    <col min="6186" max="6187" width="49.75" style="233" customWidth="1"/>
    <col min="6188" max="6441" width="9" style="233"/>
    <col min="6442" max="6443" width="49.75" style="233" customWidth="1"/>
    <col min="6444" max="6697" width="9" style="233"/>
    <col min="6698" max="6699" width="49.75" style="233" customWidth="1"/>
    <col min="6700" max="6953" width="9" style="233"/>
    <col min="6954" max="6955" width="49.75" style="233" customWidth="1"/>
    <col min="6956" max="7209" width="9" style="233"/>
    <col min="7210" max="7211" width="49.75" style="233" customWidth="1"/>
    <col min="7212" max="7465" width="9" style="233"/>
    <col min="7466" max="7467" width="49.75" style="233" customWidth="1"/>
    <col min="7468" max="7721" width="9" style="233"/>
    <col min="7722" max="7723" width="49.75" style="233" customWidth="1"/>
    <col min="7724" max="7977" width="9" style="233"/>
    <col min="7978" max="7979" width="49.75" style="233" customWidth="1"/>
    <col min="7980" max="8233" width="9" style="233"/>
    <col min="8234" max="8235" width="49.75" style="233" customWidth="1"/>
    <col min="8236" max="8489" width="9" style="233"/>
    <col min="8490" max="8491" width="49.75" style="233" customWidth="1"/>
    <col min="8492" max="8745" width="9" style="233"/>
    <col min="8746" max="8747" width="49.75" style="233" customWidth="1"/>
    <col min="8748" max="9001" width="9" style="233"/>
    <col min="9002" max="9003" width="49.75" style="233" customWidth="1"/>
    <col min="9004" max="9257" width="9" style="233"/>
    <col min="9258" max="9259" width="49.75" style="233" customWidth="1"/>
    <col min="9260" max="9513" width="9" style="233"/>
    <col min="9514" max="9515" width="49.75" style="233" customWidth="1"/>
    <col min="9516" max="9769" width="9" style="233"/>
    <col min="9770" max="9771" width="49.75" style="233" customWidth="1"/>
    <col min="9772" max="10025" width="9" style="233"/>
    <col min="10026" max="10027" width="49.75" style="233" customWidth="1"/>
    <col min="10028" max="10281" width="9" style="233"/>
    <col min="10282" max="10283" width="49.75" style="233" customWidth="1"/>
    <col min="10284" max="10537" width="9" style="233"/>
    <col min="10538" max="10539" width="49.75" style="233" customWidth="1"/>
    <col min="10540" max="10793" width="9" style="233"/>
    <col min="10794" max="10795" width="49.75" style="233" customWidth="1"/>
    <col min="10796" max="11049" width="9" style="233"/>
    <col min="11050" max="11051" width="49.75" style="233" customWidth="1"/>
    <col min="11052" max="11305" width="9" style="233"/>
    <col min="11306" max="11307" width="49.75" style="233" customWidth="1"/>
    <col min="11308" max="11561" width="9" style="233"/>
    <col min="11562" max="11563" width="49.75" style="233" customWidth="1"/>
    <col min="11564" max="11817" width="9" style="233"/>
    <col min="11818" max="11819" width="49.75" style="233" customWidth="1"/>
    <col min="11820" max="12073" width="9" style="233"/>
    <col min="12074" max="12075" width="49.75" style="233" customWidth="1"/>
    <col min="12076" max="12329" width="9" style="233"/>
    <col min="12330" max="12331" width="49.75" style="233" customWidth="1"/>
    <col min="12332" max="12585" width="9" style="233"/>
    <col min="12586" max="12587" width="49.75" style="233" customWidth="1"/>
    <col min="12588" max="12841" width="9" style="233"/>
    <col min="12842" max="12843" width="49.75" style="233" customWidth="1"/>
    <col min="12844" max="13097" width="9" style="233"/>
    <col min="13098" max="13099" width="49.75" style="233" customWidth="1"/>
    <col min="13100" max="13353" width="9" style="233"/>
    <col min="13354" max="13355" width="49.75" style="233" customWidth="1"/>
    <col min="13356" max="13609" width="9" style="233"/>
    <col min="13610" max="13611" width="49.75" style="233" customWidth="1"/>
    <col min="13612" max="13865" width="9" style="233"/>
    <col min="13866" max="13867" width="49.75" style="233" customWidth="1"/>
    <col min="13868" max="14121" width="9" style="233"/>
    <col min="14122" max="14123" width="49.75" style="233" customWidth="1"/>
    <col min="14124" max="14377" width="9" style="233"/>
    <col min="14378" max="14379" width="49.75" style="233" customWidth="1"/>
    <col min="14380" max="14633" width="9" style="233"/>
    <col min="14634" max="14635" width="49.75" style="233" customWidth="1"/>
    <col min="14636" max="14889" width="9" style="233"/>
    <col min="14890" max="14891" width="49.75" style="233" customWidth="1"/>
    <col min="14892" max="15145" width="9" style="233"/>
    <col min="15146" max="15147" width="49.75" style="233" customWidth="1"/>
    <col min="15148" max="15401" width="9" style="233"/>
    <col min="15402" max="15403" width="49.75" style="233" customWidth="1"/>
    <col min="15404" max="15657" width="9" style="233"/>
    <col min="15658" max="15659" width="49.75" style="233" customWidth="1"/>
    <col min="15660" max="15913" width="9" style="233"/>
    <col min="15914" max="15915" width="49.75" style="233" customWidth="1"/>
    <col min="15916" max="16384" width="9" style="233"/>
  </cols>
  <sheetData>
    <row r="1" ht="23.25" customHeight="1" spans="1:4">
      <c r="A1" s="234" t="s">
        <v>1278</v>
      </c>
      <c r="B1" s="234"/>
      <c r="C1" s="234"/>
      <c r="D1" s="234"/>
    </row>
    <row r="2" ht="37.5" customHeight="1" spans="1:5">
      <c r="A2" s="235" t="s">
        <v>1279</v>
      </c>
      <c r="B2" s="235"/>
      <c r="C2" s="235"/>
      <c r="D2" s="235"/>
      <c r="E2" s="235"/>
    </row>
    <row r="3" ht="20.25" customHeight="1" spans="1:5">
      <c r="A3" s="236"/>
      <c r="B3" s="236"/>
      <c r="C3" s="236"/>
      <c r="D3" s="236"/>
      <c r="E3" s="237" t="s">
        <v>2</v>
      </c>
    </row>
    <row r="4" ht="28.5" customHeight="1" spans="1:5">
      <c r="A4" s="238" t="s">
        <v>3</v>
      </c>
      <c r="B4" s="238" t="s">
        <v>4</v>
      </c>
      <c r="C4" s="238" t="s">
        <v>5</v>
      </c>
      <c r="D4" s="238" t="s">
        <v>6</v>
      </c>
      <c r="E4" s="239" t="s">
        <v>7</v>
      </c>
    </row>
    <row r="5" ht="19.15" customHeight="1" spans="1:5">
      <c r="A5" s="240" t="s">
        <v>1280</v>
      </c>
      <c r="B5" s="241">
        <f>B6+B17+B42</f>
        <v>226654</v>
      </c>
      <c r="C5" s="241">
        <f>C6+C17+C42</f>
        <v>255917</v>
      </c>
      <c r="D5" s="241">
        <f>D6+D17+D42</f>
        <v>255917</v>
      </c>
      <c r="E5" s="242">
        <f>D5/C5*100</f>
        <v>100</v>
      </c>
    </row>
    <row r="6" ht="19.15" customHeight="1" spans="1:5">
      <c r="A6" s="243" t="s">
        <v>1281</v>
      </c>
      <c r="B6" s="241">
        <f>SUM(B7:B16)</f>
        <v>138936</v>
      </c>
      <c r="C6" s="241">
        <f>SUM(C7:C16)</f>
        <v>144068</v>
      </c>
      <c r="D6" s="241">
        <f>SUM(D7:D16)</f>
        <v>144068</v>
      </c>
      <c r="E6" s="242">
        <f>D6/C6*100</f>
        <v>100</v>
      </c>
    </row>
    <row r="7" ht="19.15" customHeight="1" spans="1:5">
      <c r="A7" s="244" t="s">
        <v>1282</v>
      </c>
      <c r="B7" s="245">
        <v>50519</v>
      </c>
      <c r="C7" s="245">
        <f>59625-1950</f>
        <v>57675</v>
      </c>
      <c r="D7" s="245">
        <f>59625-1950</f>
        <v>57675</v>
      </c>
      <c r="E7" s="246">
        <f>D7/C7*100</f>
        <v>100</v>
      </c>
    </row>
    <row r="8" ht="19.15" customHeight="1" spans="1:5">
      <c r="A8" s="244" t="s">
        <v>1283</v>
      </c>
      <c r="B8" s="245">
        <v>17308</v>
      </c>
      <c r="C8" s="245">
        <v>17850</v>
      </c>
      <c r="D8" s="245">
        <v>17850</v>
      </c>
      <c r="E8" s="246">
        <f t="shared" ref="E8:E18" si="0">D8/C8*100</f>
        <v>100</v>
      </c>
    </row>
    <row r="9" ht="19.15" customHeight="1" spans="1:5">
      <c r="A9" s="244" t="s">
        <v>1284</v>
      </c>
      <c r="B9" s="245">
        <v>1020</v>
      </c>
      <c r="C9" s="245">
        <v>1035</v>
      </c>
      <c r="D9" s="245">
        <v>1035</v>
      </c>
      <c r="E9" s="246">
        <f t="shared" si="0"/>
        <v>100</v>
      </c>
    </row>
    <row r="10" ht="19.15" customHeight="1" spans="1:5">
      <c r="A10" s="247" t="s">
        <v>1285</v>
      </c>
      <c r="B10" s="245">
        <v>24029</v>
      </c>
      <c r="C10" s="245">
        <v>24678</v>
      </c>
      <c r="D10" s="245">
        <v>24678</v>
      </c>
      <c r="E10" s="246">
        <f t="shared" si="0"/>
        <v>100</v>
      </c>
    </row>
    <row r="11" ht="19.15" customHeight="1" spans="1:5">
      <c r="A11" s="244" t="s">
        <v>1286</v>
      </c>
      <c r="B11" s="245">
        <v>18032</v>
      </c>
      <c r="C11" s="245">
        <v>18095</v>
      </c>
      <c r="D11" s="245">
        <v>18095</v>
      </c>
      <c r="E11" s="246">
        <f t="shared" si="0"/>
        <v>100</v>
      </c>
    </row>
    <row r="12" ht="19.15" customHeight="1" spans="1:5">
      <c r="A12" s="244" t="s">
        <v>1287</v>
      </c>
      <c r="B12" s="245">
        <v>6632</v>
      </c>
      <c r="C12" s="245">
        <v>3735</v>
      </c>
      <c r="D12" s="245">
        <v>3735</v>
      </c>
      <c r="E12" s="246">
        <f t="shared" si="0"/>
        <v>100</v>
      </c>
    </row>
    <row r="13" ht="19.15" customHeight="1" spans="1:5">
      <c r="A13" s="244" t="s">
        <v>1288</v>
      </c>
      <c r="B13" s="245">
        <v>465</v>
      </c>
      <c r="C13" s="245">
        <v>482</v>
      </c>
      <c r="D13" s="245">
        <v>482</v>
      </c>
      <c r="E13" s="246">
        <f t="shared" si="0"/>
        <v>100</v>
      </c>
    </row>
    <row r="14" ht="19.15" customHeight="1" spans="1:5">
      <c r="A14" s="244" t="s">
        <v>1289</v>
      </c>
      <c r="B14" s="245">
        <v>6718</v>
      </c>
      <c r="C14" s="245">
        <v>6530</v>
      </c>
      <c r="D14" s="245">
        <v>6530</v>
      </c>
      <c r="E14" s="246">
        <f t="shared" si="0"/>
        <v>100</v>
      </c>
    </row>
    <row r="15" ht="19.15" customHeight="1" spans="1:5">
      <c r="A15" s="244" t="s">
        <v>1290</v>
      </c>
      <c r="B15" s="245">
        <v>10610</v>
      </c>
      <c r="C15" s="245">
        <v>10385</v>
      </c>
      <c r="D15" s="245">
        <v>10385</v>
      </c>
      <c r="E15" s="246">
        <f t="shared" si="0"/>
        <v>100</v>
      </c>
    </row>
    <row r="16" ht="19.15" customHeight="1" spans="1:5">
      <c r="A16" s="244" t="s">
        <v>1291</v>
      </c>
      <c r="B16" s="245">
        <v>3603</v>
      </c>
      <c r="C16" s="245">
        <v>3603</v>
      </c>
      <c r="D16" s="245">
        <v>3603</v>
      </c>
      <c r="E16" s="246">
        <f t="shared" si="0"/>
        <v>100</v>
      </c>
    </row>
    <row r="17" ht="19.15" customHeight="1" spans="1:5">
      <c r="A17" s="243" t="s">
        <v>1292</v>
      </c>
      <c r="B17" s="241">
        <f>SUM(B18:B41)</f>
        <v>36906</v>
      </c>
      <c r="C17" s="241">
        <f>SUM(C18:C41)</f>
        <v>58420</v>
      </c>
      <c r="D17" s="241">
        <f>SUM(D18:D41)</f>
        <v>58420</v>
      </c>
      <c r="E17" s="242">
        <f t="shared" si="0"/>
        <v>100</v>
      </c>
    </row>
    <row r="18" ht="19.15" customHeight="1" spans="1:5">
      <c r="A18" s="244" t="s">
        <v>1293</v>
      </c>
      <c r="B18" s="248">
        <v>7215</v>
      </c>
      <c r="C18" s="245">
        <v>27034</v>
      </c>
      <c r="D18" s="245">
        <v>27034</v>
      </c>
      <c r="E18" s="246">
        <f t="shared" si="0"/>
        <v>100</v>
      </c>
    </row>
    <row r="19" ht="19.15" customHeight="1" spans="1:5">
      <c r="A19" s="244" t="s">
        <v>1294</v>
      </c>
      <c r="B19" s="248">
        <v>1502</v>
      </c>
      <c r="C19" s="245">
        <v>1575</v>
      </c>
      <c r="D19" s="245">
        <v>1575</v>
      </c>
      <c r="E19" s="246">
        <f t="shared" ref="E19:E43" si="1">D19/C19*100</f>
        <v>100</v>
      </c>
    </row>
    <row r="20" ht="19.15" customHeight="1" spans="1:5">
      <c r="A20" s="244" t="s">
        <v>1295</v>
      </c>
      <c r="B20" s="248">
        <v>60</v>
      </c>
      <c r="C20" s="245">
        <v>60</v>
      </c>
      <c r="D20" s="245">
        <v>60</v>
      </c>
      <c r="E20" s="246">
        <f t="shared" si="1"/>
        <v>100</v>
      </c>
    </row>
    <row r="21" ht="19.15" customHeight="1" spans="1:5">
      <c r="A21" s="244" t="s">
        <v>1296</v>
      </c>
      <c r="B21" s="248">
        <v>285</v>
      </c>
      <c r="C21" s="245">
        <v>300</v>
      </c>
      <c r="D21" s="245">
        <v>300</v>
      </c>
      <c r="E21" s="246">
        <f t="shared" si="1"/>
        <v>100</v>
      </c>
    </row>
    <row r="22" ht="19.15" customHeight="1" spans="1:5">
      <c r="A22" s="244" t="s">
        <v>1297</v>
      </c>
      <c r="B22" s="248">
        <v>656</v>
      </c>
      <c r="C22" s="245">
        <v>705</v>
      </c>
      <c r="D22" s="245">
        <v>705</v>
      </c>
      <c r="E22" s="246">
        <f t="shared" si="1"/>
        <v>100</v>
      </c>
    </row>
    <row r="23" ht="19.15" customHeight="1" spans="1:5">
      <c r="A23" s="244" t="s">
        <v>1298</v>
      </c>
      <c r="B23" s="248">
        <v>282</v>
      </c>
      <c r="C23" s="245">
        <v>295</v>
      </c>
      <c r="D23" s="245">
        <v>295</v>
      </c>
      <c r="E23" s="246">
        <f t="shared" si="1"/>
        <v>100</v>
      </c>
    </row>
    <row r="24" ht="19.15" customHeight="1" spans="1:5">
      <c r="A24" s="249" t="s">
        <v>1299</v>
      </c>
      <c r="B24" s="248">
        <v>420</v>
      </c>
      <c r="C24" s="245">
        <v>415</v>
      </c>
      <c r="D24" s="245">
        <v>415</v>
      </c>
      <c r="E24" s="246">
        <f t="shared" si="1"/>
        <v>100</v>
      </c>
    </row>
    <row r="25" ht="19.15" customHeight="1" spans="1:5">
      <c r="A25" s="244" t="s">
        <v>1300</v>
      </c>
      <c r="B25" s="248">
        <v>4099</v>
      </c>
      <c r="C25" s="245">
        <v>3850</v>
      </c>
      <c r="D25" s="245">
        <v>3850</v>
      </c>
      <c r="E25" s="246">
        <f t="shared" si="1"/>
        <v>100</v>
      </c>
    </row>
    <row r="26" ht="19.15" customHeight="1" spans="1:5">
      <c r="A26" s="249" t="s">
        <v>1301</v>
      </c>
      <c r="B26" s="245">
        <v>5</v>
      </c>
      <c r="C26" s="245">
        <v>13</v>
      </c>
      <c r="D26" s="245">
        <v>13</v>
      </c>
      <c r="E26" s="246">
        <f t="shared" si="1"/>
        <v>100</v>
      </c>
    </row>
    <row r="27" ht="19.15" customHeight="1" spans="1:5">
      <c r="A27" s="244" t="s">
        <v>1302</v>
      </c>
      <c r="B27" s="245">
        <v>3200</v>
      </c>
      <c r="C27" s="245">
        <v>3277</v>
      </c>
      <c r="D27" s="245">
        <v>3277</v>
      </c>
      <c r="E27" s="246">
        <f t="shared" si="1"/>
        <v>100</v>
      </c>
    </row>
    <row r="28" ht="19.15" customHeight="1" spans="1:5">
      <c r="A28" s="244" t="s">
        <v>1303</v>
      </c>
      <c r="B28" s="245">
        <v>70</v>
      </c>
      <c r="C28" s="245">
        <v>70</v>
      </c>
      <c r="D28" s="245">
        <v>70</v>
      </c>
      <c r="E28" s="246">
        <f t="shared" si="1"/>
        <v>100</v>
      </c>
    </row>
    <row r="29" ht="19.15" customHeight="1" spans="1:5">
      <c r="A29" s="244" t="s">
        <v>1304</v>
      </c>
      <c r="B29" s="245">
        <v>122</v>
      </c>
      <c r="C29" s="245">
        <v>409</v>
      </c>
      <c r="D29" s="245">
        <v>409</v>
      </c>
      <c r="E29" s="246">
        <f t="shared" si="1"/>
        <v>100</v>
      </c>
    </row>
    <row r="30" ht="19.15" customHeight="1" spans="1:5">
      <c r="A30" s="244" t="s">
        <v>1305</v>
      </c>
      <c r="B30" s="245">
        <v>121</v>
      </c>
      <c r="C30" s="245">
        <v>2267</v>
      </c>
      <c r="D30" s="245">
        <v>2267</v>
      </c>
      <c r="E30" s="246">
        <f t="shared" si="1"/>
        <v>100</v>
      </c>
    </row>
    <row r="31" ht="19.15" customHeight="1" spans="1:5">
      <c r="A31" s="249" t="s">
        <v>1306</v>
      </c>
      <c r="B31" s="245">
        <v>432</v>
      </c>
      <c r="C31" s="245">
        <v>422</v>
      </c>
      <c r="D31" s="245">
        <v>422</v>
      </c>
      <c r="E31" s="246">
        <f t="shared" si="1"/>
        <v>100</v>
      </c>
    </row>
    <row r="32" ht="19.15" customHeight="1" spans="1:5">
      <c r="A32" s="249" t="s">
        <v>1307</v>
      </c>
      <c r="B32" s="245">
        <v>3</v>
      </c>
      <c r="C32" s="245">
        <v>3</v>
      </c>
      <c r="D32" s="245">
        <v>3</v>
      </c>
      <c r="E32" s="246">
        <f t="shared" si="1"/>
        <v>100</v>
      </c>
    </row>
    <row r="33" ht="19.15" customHeight="1" spans="1:5">
      <c r="A33" s="249" t="s">
        <v>1308</v>
      </c>
      <c r="B33" s="245">
        <v>3</v>
      </c>
      <c r="C33" s="245">
        <v>3</v>
      </c>
      <c r="D33" s="245">
        <v>3</v>
      </c>
      <c r="E33" s="246">
        <f t="shared" si="1"/>
        <v>100</v>
      </c>
    </row>
    <row r="34" ht="19.15" customHeight="1" spans="1:5">
      <c r="A34" s="244" t="s">
        <v>1309</v>
      </c>
      <c r="B34" s="245">
        <v>62</v>
      </c>
      <c r="C34" s="245">
        <v>62</v>
      </c>
      <c r="D34" s="245">
        <v>62</v>
      </c>
      <c r="E34" s="246">
        <f t="shared" si="1"/>
        <v>100</v>
      </c>
    </row>
    <row r="35" ht="19.15" customHeight="1" spans="1:5">
      <c r="A35" s="244" t="s">
        <v>1310</v>
      </c>
      <c r="B35" s="245">
        <v>208</v>
      </c>
      <c r="C35" s="245">
        <v>188</v>
      </c>
      <c r="D35" s="245">
        <v>188</v>
      </c>
      <c r="E35" s="246">
        <f t="shared" si="1"/>
        <v>100</v>
      </c>
    </row>
    <row r="36" ht="19.15" customHeight="1" spans="1:5">
      <c r="A36" s="244" t="s">
        <v>1311</v>
      </c>
      <c r="B36" s="245">
        <v>758</v>
      </c>
      <c r="C36" s="245">
        <v>682</v>
      </c>
      <c r="D36" s="245">
        <v>682</v>
      </c>
      <c r="E36" s="246">
        <f t="shared" si="1"/>
        <v>100</v>
      </c>
    </row>
    <row r="37" ht="19.15" customHeight="1" spans="1:5">
      <c r="A37" s="244" t="s">
        <v>1312</v>
      </c>
      <c r="B37" s="245">
        <v>991</v>
      </c>
      <c r="C37" s="245">
        <v>901</v>
      </c>
      <c r="D37" s="245">
        <v>901</v>
      </c>
      <c r="E37" s="246">
        <f t="shared" si="1"/>
        <v>100</v>
      </c>
    </row>
    <row r="38" ht="19.15" customHeight="1" spans="1:5">
      <c r="A38" s="249" t="s">
        <v>1313</v>
      </c>
      <c r="B38" s="245">
        <v>846</v>
      </c>
      <c r="C38" s="245">
        <v>848</v>
      </c>
      <c r="D38" s="245">
        <v>848</v>
      </c>
      <c r="E38" s="246">
        <f t="shared" si="1"/>
        <v>100</v>
      </c>
    </row>
    <row r="39" ht="19.15" customHeight="1" spans="1:5">
      <c r="A39" s="249" t="s">
        <v>1314</v>
      </c>
      <c r="B39" s="245">
        <v>2879</v>
      </c>
      <c r="C39" s="245">
        <v>2879</v>
      </c>
      <c r="D39" s="245">
        <v>2879</v>
      </c>
      <c r="E39" s="246">
        <f t="shared" si="1"/>
        <v>100</v>
      </c>
    </row>
    <row r="40" ht="19.15" customHeight="1" spans="1:5">
      <c r="A40" s="249" t="s">
        <v>1315</v>
      </c>
      <c r="B40" s="245">
        <v>1</v>
      </c>
      <c r="C40" s="245"/>
      <c r="D40" s="245"/>
      <c r="E40" s="246"/>
    </row>
    <row r="41" ht="19.15" customHeight="1" spans="1:5">
      <c r="A41" s="244" t="s">
        <v>1316</v>
      </c>
      <c r="B41" s="245">
        <f>12950-264</f>
        <v>12686</v>
      </c>
      <c r="C41" s="245">
        <v>12162</v>
      </c>
      <c r="D41" s="245">
        <v>12162</v>
      </c>
      <c r="E41" s="246">
        <f t="shared" si="1"/>
        <v>100</v>
      </c>
    </row>
    <row r="42" ht="19.15" customHeight="1" spans="1:5">
      <c r="A42" s="243" t="s">
        <v>1317</v>
      </c>
      <c r="B42" s="241">
        <f>SUM(B43:B51)</f>
        <v>50812</v>
      </c>
      <c r="C42" s="241">
        <f>SUM(C43:C51)</f>
        <v>53429</v>
      </c>
      <c r="D42" s="241">
        <f>SUM(D43:D51)</f>
        <v>53429</v>
      </c>
      <c r="E42" s="242">
        <f t="shared" si="1"/>
        <v>100</v>
      </c>
    </row>
    <row r="43" ht="19.15" customHeight="1" spans="1:5">
      <c r="A43" s="244" t="s">
        <v>1318</v>
      </c>
      <c r="B43" s="245">
        <v>160</v>
      </c>
      <c r="C43" s="245">
        <v>266</v>
      </c>
      <c r="D43" s="245">
        <v>266</v>
      </c>
      <c r="E43" s="246">
        <f t="shared" si="1"/>
        <v>100</v>
      </c>
    </row>
    <row r="44" ht="19.15" customHeight="1" spans="1:5">
      <c r="A44" s="249" t="s">
        <v>1319</v>
      </c>
      <c r="B44" s="245"/>
      <c r="C44" s="245"/>
      <c r="D44" s="245"/>
      <c r="E44" s="246"/>
    </row>
    <row r="45" ht="19.15" customHeight="1" spans="1:5">
      <c r="A45" s="244" t="s">
        <v>1320</v>
      </c>
      <c r="B45" s="245">
        <v>3390</v>
      </c>
      <c r="C45" s="245">
        <v>4631</v>
      </c>
      <c r="D45" s="245">
        <v>4631</v>
      </c>
      <c r="E45" s="246">
        <f t="shared" ref="E44:E51" si="2">D45/C45*100</f>
        <v>100</v>
      </c>
    </row>
    <row r="46" ht="19.15" customHeight="1" spans="1:5">
      <c r="A46" s="244" t="s">
        <v>1321</v>
      </c>
      <c r="B46" s="245">
        <v>10202</v>
      </c>
      <c r="C46" s="245">
        <f>28766-2342</f>
        <v>26424</v>
      </c>
      <c r="D46" s="245">
        <f>28766-2342</f>
        <v>26424</v>
      </c>
      <c r="E46" s="246">
        <f t="shared" si="2"/>
        <v>100</v>
      </c>
    </row>
    <row r="47" ht="19.15" customHeight="1" spans="1:5">
      <c r="A47" s="249" t="s">
        <v>1322</v>
      </c>
      <c r="B47" s="245">
        <v>9000</v>
      </c>
      <c r="C47" s="245">
        <v>1258</v>
      </c>
      <c r="D47" s="245">
        <v>1258</v>
      </c>
      <c r="E47" s="246">
        <f t="shared" si="2"/>
        <v>100</v>
      </c>
    </row>
    <row r="48" ht="19.15" customHeight="1" spans="1:5">
      <c r="A48" s="244" t="s">
        <v>1323</v>
      </c>
      <c r="B48" s="245">
        <v>6200</v>
      </c>
      <c r="C48" s="245">
        <v>3500</v>
      </c>
      <c r="D48" s="245">
        <v>3500</v>
      </c>
      <c r="E48" s="246">
        <f t="shared" si="2"/>
        <v>100</v>
      </c>
    </row>
    <row r="49" ht="19.15" customHeight="1" spans="1:5">
      <c r="A49" s="244" t="s">
        <v>1324</v>
      </c>
      <c r="B49" s="245"/>
      <c r="C49" s="245"/>
      <c r="D49" s="245"/>
      <c r="E49" s="246"/>
    </row>
    <row r="50" ht="19.15" customHeight="1" spans="1:5">
      <c r="A50" s="244" t="s">
        <v>1325</v>
      </c>
      <c r="B50" s="245"/>
      <c r="C50" s="245"/>
      <c r="D50" s="245"/>
      <c r="E50" s="246"/>
    </row>
    <row r="51" ht="19.15" customHeight="1" spans="1:5">
      <c r="A51" s="244" t="s">
        <v>1326</v>
      </c>
      <c r="B51" s="245">
        <v>21860</v>
      </c>
      <c r="C51" s="245">
        <v>17350</v>
      </c>
      <c r="D51" s="245">
        <v>17350</v>
      </c>
      <c r="E51" s="246">
        <f t="shared" si="2"/>
        <v>100</v>
      </c>
    </row>
    <row r="52" ht="19.15" customHeight="1"/>
    <row r="53" ht="19.15" customHeight="1"/>
    <row r="54" ht="19.15" customHeight="1"/>
    <row r="55" ht="19.15" customHeight="1"/>
    <row r="56" ht="19.15" customHeight="1"/>
  </sheetData>
  <mergeCells count="1">
    <mergeCell ref="A2:E2"/>
  </mergeCells>
  <printOptions horizontalCentered="1"/>
  <pageMargins left="0.551181102362205" right="0.551181102362205" top="0.275590551181102" bottom="0.393700787401575" header="0.590551181102362" footer="0.15748031496063"/>
  <pageSetup paperSize="9" scale="85" firstPageNumber="126" orientation="portrait" useFirstPageNumber="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G26"/>
  <sheetViews>
    <sheetView topLeftCell="C10" workbookViewId="0">
      <selection activeCell="I21" sqref="I21"/>
    </sheetView>
  </sheetViews>
  <sheetFormatPr defaultColWidth="9" defaultRowHeight="14.25" outlineLevelCol="6"/>
  <cols>
    <col min="1" max="1" width="9" style="208" hidden="1" customWidth="1"/>
    <col min="2" max="2" width="4.875" style="209" hidden="1" customWidth="1"/>
    <col min="3" max="3" width="41.25" style="210" customWidth="1"/>
    <col min="4" max="4" width="18.5" style="211" customWidth="1"/>
    <col min="5" max="5" width="19.125" style="210" customWidth="1"/>
    <col min="6" max="6" width="15.625" style="210" customWidth="1"/>
    <col min="7" max="7" width="16.25" style="210" customWidth="1"/>
    <col min="8" max="254" width="9" style="210"/>
    <col min="255" max="256" width="9" style="210" hidden="1" customWidth="1"/>
    <col min="257" max="257" width="51.125" style="210" customWidth="1"/>
    <col min="258" max="260" width="14.75" style="210" customWidth="1"/>
    <col min="261" max="510" width="9" style="210"/>
    <col min="511" max="512" width="9" style="210" hidden="1" customWidth="1"/>
    <col min="513" max="513" width="51.125" style="210" customWidth="1"/>
    <col min="514" max="516" width="14.75" style="210" customWidth="1"/>
    <col min="517" max="766" width="9" style="210"/>
    <col min="767" max="768" width="9" style="210" hidden="1" customWidth="1"/>
    <col min="769" max="769" width="51.125" style="210" customWidth="1"/>
    <col min="770" max="772" width="14.75" style="210" customWidth="1"/>
    <col min="773" max="1022" width="9" style="210"/>
    <col min="1023" max="1024" width="9" style="210" hidden="1" customWidth="1"/>
    <col min="1025" max="1025" width="51.125" style="210" customWidth="1"/>
    <col min="1026" max="1028" width="14.75" style="210" customWidth="1"/>
    <col min="1029" max="1278" width="9" style="210"/>
    <col min="1279" max="1280" width="9" style="210" hidden="1" customWidth="1"/>
    <col min="1281" max="1281" width="51.125" style="210" customWidth="1"/>
    <col min="1282" max="1284" width="14.75" style="210" customWidth="1"/>
    <col min="1285" max="1534" width="9" style="210"/>
    <col min="1535" max="1536" width="9" style="210" hidden="1" customWidth="1"/>
    <col min="1537" max="1537" width="51.125" style="210" customWidth="1"/>
    <col min="1538" max="1540" width="14.75" style="210" customWidth="1"/>
    <col min="1541" max="1790" width="9" style="210"/>
    <col min="1791" max="1792" width="9" style="210" hidden="1" customWidth="1"/>
    <col min="1793" max="1793" width="51.125" style="210" customWidth="1"/>
    <col min="1794" max="1796" width="14.75" style="210" customWidth="1"/>
    <col min="1797" max="2046" width="9" style="210"/>
    <col min="2047" max="2048" width="9" style="210" hidden="1" customWidth="1"/>
    <col min="2049" max="2049" width="51.125" style="210" customWidth="1"/>
    <col min="2050" max="2052" width="14.75" style="210" customWidth="1"/>
    <col min="2053" max="2302" width="9" style="210"/>
    <col min="2303" max="2304" width="9" style="210" hidden="1" customWidth="1"/>
    <col min="2305" max="2305" width="51.125" style="210" customWidth="1"/>
    <col min="2306" max="2308" width="14.75" style="210" customWidth="1"/>
    <col min="2309" max="2558" width="9" style="210"/>
    <col min="2559" max="2560" width="9" style="210" hidden="1" customWidth="1"/>
    <col min="2561" max="2561" width="51.125" style="210" customWidth="1"/>
    <col min="2562" max="2564" width="14.75" style="210" customWidth="1"/>
    <col min="2565" max="2814" width="9" style="210"/>
    <col min="2815" max="2816" width="9" style="210" hidden="1" customWidth="1"/>
    <col min="2817" max="2817" width="51.125" style="210" customWidth="1"/>
    <col min="2818" max="2820" width="14.75" style="210" customWidth="1"/>
    <col min="2821" max="3070" width="9" style="210"/>
    <col min="3071" max="3072" width="9" style="210" hidden="1" customWidth="1"/>
    <col min="3073" max="3073" width="51.125" style="210" customWidth="1"/>
    <col min="3074" max="3076" width="14.75" style="210" customWidth="1"/>
    <col min="3077" max="3326" width="9" style="210"/>
    <col min="3327" max="3328" width="9" style="210" hidden="1" customWidth="1"/>
    <col min="3329" max="3329" width="51.125" style="210" customWidth="1"/>
    <col min="3330" max="3332" width="14.75" style="210" customWidth="1"/>
    <col min="3333" max="3582" width="9" style="210"/>
    <col min="3583" max="3584" width="9" style="210" hidden="1" customWidth="1"/>
    <col min="3585" max="3585" width="51.125" style="210" customWidth="1"/>
    <col min="3586" max="3588" width="14.75" style="210" customWidth="1"/>
    <col min="3589" max="3838" width="9" style="210"/>
    <col min="3839" max="3840" width="9" style="210" hidden="1" customWidth="1"/>
    <col min="3841" max="3841" width="51.125" style="210" customWidth="1"/>
    <col min="3842" max="3844" width="14.75" style="210" customWidth="1"/>
    <col min="3845" max="4094" width="9" style="210"/>
    <col min="4095" max="4096" width="9" style="210" hidden="1" customWidth="1"/>
    <col min="4097" max="4097" width="51.125" style="210" customWidth="1"/>
    <col min="4098" max="4100" width="14.75" style="210" customWidth="1"/>
    <col min="4101" max="4350" width="9" style="210"/>
    <col min="4351" max="4352" width="9" style="210" hidden="1" customWidth="1"/>
    <col min="4353" max="4353" width="51.125" style="210" customWidth="1"/>
    <col min="4354" max="4356" width="14.75" style="210" customWidth="1"/>
    <col min="4357" max="4606" width="9" style="210"/>
    <col min="4607" max="4608" width="9" style="210" hidden="1" customWidth="1"/>
    <col min="4609" max="4609" width="51.125" style="210" customWidth="1"/>
    <col min="4610" max="4612" width="14.75" style="210" customWidth="1"/>
    <col min="4613" max="4862" width="9" style="210"/>
    <col min="4863" max="4864" width="9" style="210" hidden="1" customWidth="1"/>
    <col min="4865" max="4865" width="51.125" style="210" customWidth="1"/>
    <col min="4866" max="4868" width="14.75" style="210" customWidth="1"/>
    <col min="4869" max="5118" width="9" style="210"/>
    <col min="5119" max="5120" width="9" style="210" hidden="1" customWidth="1"/>
    <col min="5121" max="5121" width="51.125" style="210" customWidth="1"/>
    <col min="5122" max="5124" width="14.75" style="210" customWidth="1"/>
    <col min="5125" max="5374" width="9" style="210"/>
    <col min="5375" max="5376" width="9" style="210" hidden="1" customWidth="1"/>
    <col min="5377" max="5377" width="51.125" style="210" customWidth="1"/>
    <col min="5378" max="5380" width="14.75" style="210" customWidth="1"/>
    <col min="5381" max="5630" width="9" style="210"/>
    <col min="5631" max="5632" width="9" style="210" hidden="1" customWidth="1"/>
    <col min="5633" max="5633" width="51.125" style="210" customWidth="1"/>
    <col min="5634" max="5636" width="14.75" style="210" customWidth="1"/>
    <col min="5637" max="5886" width="9" style="210"/>
    <col min="5887" max="5888" width="9" style="210" hidden="1" customWidth="1"/>
    <col min="5889" max="5889" width="51.125" style="210" customWidth="1"/>
    <col min="5890" max="5892" width="14.75" style="210" customWidth="1"/>
    <col min="5893" max="6142" width="9" style="210"/>
    <col min="6143" max="6144" width="9" style="210" hidden="1" customWidth="1"/>
    <col min="6145" max="6145" width="51.125" style="210" customWidth="1"/>
    <col min="6146" max="6148" width="14.75" style="210" customWidth="1"/>
    <col min="6149" max="6398" width="9" style="210"/>
    <col min="6399" max="6400" width="9" style="210" hidden="1" customWidth="1"/>
    <col min="6401" max="6401" width="51.125" style="210" customWidth="1"/>
    <col min="6402" max="6404" width="14.75" style="210" customWidth="1"/>
    <col min="6405" max="6654" width="9" style="210"/>
    <col min="6655" max="6656" width="9" style="210" hidden="1" customWidth="1"/>
    <col min="6657" max="6657" width="51.125" style="210" customWidth="1"/>
    <col min="6658" max="6660" width="14.75" style="210" customWidth="1"/>
    <col min="6661" max="6910" width="9" style="210"/>
    <col min="6911" max="6912" width="9" style="210" hidden="1" customWidth="1"/>
    <col min="6913" max="6913" width="51.125" style="210" customWidth="1"/>
    <col min="6914" max="6916" width="14.75" style="210" customWidth="1"/>
    <col min="6917" max="7166" width="9" style="210"/>
    <col min="7167" max="7168" width="9" style="210" hidden="1" customWidth="1"/>
    <col min="7169" max="7169" width="51.125" style="210" customWidth="1"/>
    <col min="7170" max="7172" width="14.75" style="210" customWidth="1"/>
    <col min="7173" max="7422" width="9" style="210"/>
    <col min="7423" max="7424" width="9" style="210" hidden="1" customWidth="1"/>
    <col min="7425" max="7425" width="51.125" style="210" customWidth="1"/>
    <col min="7426" max="7428" width="14.75" style="210" customWidth="1"/>
    <col min="7429" max="7678" width="9" style="210"/>
    <col min="7679" max="7680" width="9" style="210" hidden="1" customWidth="1"/>
    <col min="7681" max="7681" width="51.125" style="210" customWidth="1"/>
    <col min="7682" max="7684" width="14.75" style="210" customWidth="1"/>
    <col min="7685" max="7934" width="9" style="210"/>
    <col min="7935" max="7936" width="9" style="210" hidden="1" customWidth="1"/>
    <col min="7937" max="7937" width="51.125" style="210" customWidth="1"/>
    <col min="7938" max="7940" width="14.75" style="210" customWidth="1"/>
    <col min="7941" max="8190" width="9" style="210"/>
    <col min="8191" max="8192" width="9" style="210" hidden="1" customWidth="1"/>
    <col min="8193" max="8193" width="51.125" style="210" customWidth="1"/>
    <col min="8194" max="8196" width="14.75" style="210" customWidth="1"/>
    <col min="8197" max="8446" width="9" style="210"/>
    <col min="8447" max="8448" width="9" style="210" hidden="1" customWidth="1"/>
    <col min="8449" max="8449" width="51.125" style="210" customWidth="1"/>
    <col min="8450" max="8452" width="14.75" style="210" customWidth="1"/>
    <col min="8453" max="8702" width="9" style="210"/>
    <col min="8703" max="8704" width="9" style="210" hidden="1" customWidth="1"/>
    <col min="8705" max="8705" width="51.125" style="210" customWidth="1"/>
    <col min="8706" max="8708" width="14.75" style="210" customWidth="1"/>
    <col min="8709" max="8958" width="9" style="210"/>
    <col min="8959" max="8960" width="9" style="210" hidden="1" customWidth="1"/>
    <col min="8961" max="8961" width="51.125" style="210" customWidth="1"/>
    <col min="8962" max="8964" width="14.75" style="210" customWidth="1"/>
    <col min="8965" max="9214" width="9" style="210"/>
    <col min="9215" max="9216" width="9" style="210" hidden="1" customWidth="1"/>
    <col min="9217" max="9217" width="51.125" style="210" customWidth="1"/>
    <col min="9218" max="9220" width="14.75" style="210" customWidth="1"/>
    <col min="9221" max="9470" width="9" style="210"/>
    <col min="9471" max="9472" width="9" style="210" hidden="1" customWidth="1"/>
    <col min="9473" max="9473" width="51.125" style="210" customWidth="1"/>
    <col min="9474" max="9476" width="14.75" style="210" customWidth="1"/>
    <col min="9477" max="9726" width="9" style="210"/>
    <col min="9727" max="9728" width="9" style="210" hidden="1" customWidth="1"/>
    <col min="9729" max="9729" width="51.125" style="210" customWidth="1"/>
    <col min="9730" max="9732" width="14.75" style="210" customWidth="1"/>
    <col min="9733" max="9982" width="9" style="210"/>
    <col min="9983" max="9984" width="9" style="210" hidden="1" customWidth="1"/>
    <col min="9985" max="9985" width="51.125" style="210" customWidth="1"/>
    <col min="9986" max="9988" width="14.75" style="210" customWidth="1"/>
    <col min="9989" max="10238" width="9" style="210"/>
    <col min="10239" max="10240" width="9" style="210" hidden="1" customWidth="1"/>
    <col min="10241" max="10241" width="51.125" style="210" customWidth="1"/>
    <col min="10242" max="10244" width="14.75" style="210" customWidth="1"/>
    <col min="10245" max="10494" width="9" style="210"/>
    <col min="10495" max="10496" width="9" style="210" hidden="1" customWidth="1"/>
    <col min="10497" max="10497" width="51.125" style="210" customWidth="1"/>
    <col min="10498" max="10500" width="14.75" style="210" customWidth="1"/>
    <col min="10501" max="10750" width="9" style="210"/>
    <col min="10751" max="10752" width="9" style="210" hidden="1" customWidth="1"/>
    <col min="10753" max="10753" width="51.125" style="210" customWidth="1"/>
    <col min="10754" max="10756" width="14.75" style="210" customWidth="1"/>
    <col min="10757" max="11006" width="9" style="210"/>
    <col min="11007" max="11008" width="9" style="210" hidden="1" customWidth="1"/>
    <col min="11009" max="11009" width="51.125" style="210" customWidth="1"/>
    <col min="11010" max="11012" width="14.75" style="210" customWidth="1"/>
    <col min="11013" max="11262" width="9" style="210"/>
    <col min="11263" max="11264" width="9" style="210" hidden="1" customWidth="1"/>
    <col min="11265" max="11265" width="51.125" style="210" customWidth="1"/>
    <col min="11266" max="11268" width="14.75" style="210" customWidth="1"/>
    <col min="11269" max="11518" width="9" style="210"/>
    <col min="11519" max="11520" width="9" style="210" hidden="1" customWidth="1"/>
    <col min="11521" max="11521" width="51.125" style="210" customWidth="1"/>
    <col min="11522" max="11524" width="14.75" style="210" customWidth="1"/>
    <col min="11525" max="11774" width="9" style="210"/>
    <col min="11775" max="11776" width="9" style="210" hidden="1" customWidth="1"/>
    <col min="11777" max="11777" width="51.125" style="210" customWidth="1"/>
    <col min="11778" max="11780" width="14.75" style="210" customWidth="1"/>
    <col min="11781" max="12030" width="9" style="210"/>
    <col min="12031" max="12032" width="9" style="210" hidden="1" customWidth="1"/>
    <col min="12033" max="12033" width="51.125" style="210" customWidth="1"/>
    <col min="12034" max="12036" width="14.75" style="210" customWidth="1"/>
    <col min="12037" max="12286" width="9" style="210"/>
    <col min="12287" max="12288" width="9" style="210" hidden="1" customWidth="1"/>
    <col min="12289" max="12289" width="51.125" style="210" customWidth="1"/>
    <col min="12290" max="12292" width="14.75" style="210" customWidth="1"/>
    <col min="12293" max="12542" width="9" style="210"/>
    <col min="12543" max="12544" width="9" style="210" hidden="1" customWidth="1"/>
    <col min="12545" max="12545" width="51.125" style="210" customWidth="1"/>
    <col min="12546" max="12548" width="14.75" style="210" customWidth="1"/>
    <col min="12549" max="12798" width="9" style="210"/>
    <col min="12799" max="12800" width="9" style="210" hidden="1" customWidth="1"/>
    <col min="12801" max="12801" width="51.125" style="210" customWidth="1"/>
    <col min="12802" max="12804" width="14.75" style="210" customWidth="1"/>
    <col min="12805" max="13054" width="9" style="210"/>
    <col min="13055" max="13056" width="9" style="210" hidden="1" customWidth="1"/>
    <col min="13057" max="13057" width="51.125" style="210" customWidth="1"/>
    <col min="13058" max="13060" width="14.75" style="210" customWidth="1"/>
    <col min="13061" max="13310" width="9" style="210"/>
    <col min="13311" max="13312" width="9" style="210" hidden="1" customWidth="1"/>
    <col min="13313" max="13313" width="51.125" style="210" customWidth="1"/>
    <col min="13314" max="13316" width="14.75" style="210" customWidth="1"/>
    <col min="13317" max="13566" width="9" style="210"/>
    <col min="13567" max="13568" width="9" style="210" hidden="1" customWidth="1"/>
    <col min="13569" max="13569" width="51.125" style="210" customWidth="1"/>
    <col min="13570" max="13572" width="14.75" style="210" customWidth="1"/>
    <col min="13573" max="13822" width="9" style="210"/>
    <col min="13823" max="13824" width="9" style="210" hidden="1" customWidth="1"/>
    <col min="13825" max="13825" width="51.125" style="210" customWidth="1"/>
    <col min="13826" max="13828" width="14.75" style="210" customWidth="1"/>
    <col min="13829" max="14078" width="9" style="210"/>
    <col min="14079" max="14080" width="9" style="210" hidden="1" customWidth="1"/>
    <col min="14081" max="14081" width="51.125" style="210" customWidth="1"/>
    <col min="14082" max="14084" width="14.75" style="210" customWidth="1"/>
    <col min="14085" max="14334" width="9" style="210"/>
    <col min="14335" max="14336" width="9" style="210" hidden="1" customWidth="1"/>
    <col min="14337" max="14337" width="51.125" style="210" customWidth="1"/>
    <col min="14338" max="14340" width="14.75" style="210" customWidth="1"/>
    <col min="14341" max="14590" width="9" style="210"/>
    <col min="14591" max="14592" width="9" style="210" hidden="1" customWidth="1"/>
    <col min="14593" max="14593" width="51.125" style="210" customWidth="1"/>
    <col min="14594" max="14596" width="14.75" style="210" customWidth="1"/>
    <col min="14597" max="14846" width="9" style="210"/>
    <col min="14847" max="14848" width="9" style="210" hidden="1" customWidth="1"/>
    <col min="14849" max="14849" width="51.125" style="210" customWidth="1"/>
    <col min="14850" max="14852" width="14.75" style="210" customWidth="1"/>
    <col min="14853" max="15102" width="9" style="210"/>
    <col min="15103" max="15104" width="9" style="210" hidden="1" customWidth="1"/>
    <col min="15105" max="15105" width="51.125" style="210" customWidth="1"/>
    <col min="15106" max="15108" width="14.75" style="210" customWidth="1"/>
    <col min="15109" max="15358" width="9" style="210"/>
    <col min="15359" max="15360" width="9" style="210" hidden="1" customWidth="1"/>
    <col min="15361" max="15361" width="51.125" style="210" customWidth="1"/>
    <col min="15362" max="15364" width="14.75" style="210" customWidth="1"/>
    <col min="15365" max="15614" width="9" style="210"/>
    <col min="15615" max="15616" width="9" style="210" hidden="1" customWidth="1"/>
    <col min="15617" max="15617" width="51.125" style="210" customWidth="1"/>
    <col min="15618" max="15620" width="14.75" style="210" customWidth="1"/>
    <col min="15621" max="15870" width="9" style="210"/>
    <col min="15871" max="15872" width="9" style="210" hidden="1" customWidth="1"/>
    <col min="15873" max="15873" width="51.125" style="210" customWidth="1"/>
    <col min="15874" max="15876" width="14.75" style="210" customWidth="1"/>
    <col min="15877" max="16126" width="9" style="210"/>
    <col min="16127" max="16128" width="9" style="210" hidden="1" customWidth="1"/>
    <col min="16129" max="16129" width="51.125" style="210" customWidth="1"/>
    <col min="16130" max="16132" width="14.75" style="210" customWidth="1"/>
    <col min="16133" max="16384" width="9" style="210"/>
  </cols>
  <sheetData>
    <row r="1" s="206" customFormat="1" ht="36" customHeight="1" spans="1:4">
      <c r="A1" s="212"/>
      <c r="B1" s="213"/>
      <c r="C1" s="214" t="s">
        <v>1327</v>
      </c>
      <c r="D1" s="212"/>
    </row>
    <row r="2" s="206" customFormat="1" ht="27" customHeight="1" spans="1:7">
      <c r="A2" s="212"/>
      <c r="B2" s="215" t="s">
        <v>1328</v>
      </c>
      <c r="C2" s="215"/>
      <c r="D2" s="215"/>
      <c r="E2" s="215"/>
      <c r="F2" s="215"/>
      <c r="G2" s="215"/>
    </row>
    <row r="3" s="206" customFormat="1" ht="18.75" customHeight="1" spans="1:7">
      <c r="A3" s="212"/>
      <c r="B3" s="216"/>
      <c r="C3" s="216"/>
      <c r="D3" s="217"/>
      <c r="G3" s="217" t="s">
        <v>2</v>
      </c>
    </row>
    <row r="4" s="207" customFormat="1" ht="22.5" customHeight="1" spans="1:7">
      <c r="A4" s="218"/>
      <c r="B4" s="219"/>
      <c r="C4" s="220" t="s">
        <v>1329</v>
      </c>
      <c r="D4" s="221" t="s">
        <v>4</v>
      </c>
      <c r="E4" s="221" t="s">
        <v>5</v>
      </c>
      <c r="F4" s="221" t="s">
        <v>6</v>
      </c>
      <c r="G4" s="222" t="s">
        <v>7</v>
      </c>
    </row>
    <row r="5" s="207" customFormat="1" ht="22.5" customHeight="1" spans="1:7">
      <c r="A5" s="218"/>
      <c r="B5" s="219"/>
      <c r="C5" s="223" t="s">
        <v>1330</v>
      </c>
      <c r="D5" s="223"/>
      <c r="E5" s="224">
        <f>E6+E26</f>
        <v>35446</v>
      </c>
      <c r="F5" s="224">
        <f>F6+F26</f>
        <v>35446</v>
      </c>
      <c r="G5" s="225">
        <f>F5/E5*100</f>
        <v>100</v>
      </c>
    </row>
    <row r="6" s="207" customFormat="1" ht="22.5" customHeight="1" spans="1:7">
      <c r="A6" s="218"/>
      <c r="B6" s="219"/>
      <c r="C6" s="226" t="s">
        <v>1331</v>
      </c>
      <c r="D6" s="223"/>
      <c r="E6" s="227">
        <f>SUM(E7:E25)</f>
        <v>35446</v>
      </c>
      <c r="F6" s="227">
        <f>SUM(F7:F25)</f>
        <v>35446</v>
      </c>
      <c r="G6" s="228">
        <f>F6/E6*100</f>
        <v>100</v>
      </c>
    </row>
    <row r="7" s="207" customFormat="1" ht="22.5" customHeight="1" spans="1:7">
      <c r="A7" s="218"/>
      <c r="B7" s="219"/>
      <c r="C7" s="226" t="s">
        <v>1332</v>
      </c>
      <c r="D7" s="223"/>
      <c r="E7" s="227"/>
      <c r="F7" s="227"/>
      <c r="G7" s="228"/>
    </row>
    <row r="8" s="207" customFormat="1" ht="22.5" customHeight="1" spans="1:7">
      <c r="A8" s="218"/>
      <c r="B8" s="219"/>
      <c r="C8" s="226" t="s">
        <v>1333</v>
      </c>
      <c r="D8" s="223"/>
      <c r="E8" s="227">
        <v>2130</v>
      </c>
      <c r="F8" s="227">
        <v>2130</v>
      </c>
      <c r="G8" s="228"/>
    </row>
    <row r="9" s="207" customFormat="1" ht="22.5" customHeight="1" spans="1:7">
      <c r="A9" s="218"/>
      <c r="B9" s="219"/>
      <c r="C9" s="226" t="s">
        <v>1334</v>
      </c>
      <c r="D9" s="223"/>
      <c r="E9" s="227">
        <v>1154</v>
      </c>
      <c r="F9" s="227">
        <v>1154</v>
      </c>
      <c r="G9" s="228">
        <f>F9/E9*100</f>
        <v>100</v>
      </c>
    </row>
    <row r="10" s="207" customFormat="1" ht="22.5" customHeight="1" spans="1:7">
      <c r="A10" s="218"/>
      <c r="B10" s="219"/>
      <c r="C10" s="226" t="s">
        <v>1335</v>
      </c>
      <c r="D10" s="223"/>
      <c r="E10" s="227"/>
      <c r="F10" s="227"/>
      <c r="G10" s="228"/>
    </row>
    <row r="11" s="207" customFormat="1" ht="22.5" customHeight="1" spans="1:7">
      <c r="A11" s="218"/>
      <c r="B11" s="219"/>
      <c r="C11" s="226" t="s">
        <v>1336</v>
      </c>
      <c r="D11" s="223"/>
      <c r="E11" s="227">
        <v>640</v>
      </c>
      <c r="F11" s="227">
        <v>640</v>
      </c>
      <c r="G11" s="228">
        <f>F11/E11*100</f>
        <v>100</v>
      </c>
    </row>
    <row r="12" s="207" customFormat="1" ht="22.5" customHeight="1" spans="1:7">
      <c r="A12" s="218"/>
      <c r="B12" s="219"/>
      <c r="C12" s="226" t="s">
        <v>1337</v>
      </c>
      <c r="D12" s="223"/>
      <c r="E12" s="227"/>
      <c r="F12" s="227"/>
      <c r="G12" s="228"/>
    </row>
    <row r="13" s="207" customFormat="1" ht="22.5" customHeight="1" spans="1:7">
      <c r="A13" s="218"/>
      <c r="B13" s="219"/>
      <c r="C13" s="226" t="s">
        <v>1338</v>
      </c>
      <c r="D13" s="223"/>
      <c r="E13" s="227">
        <v>6200</v>
      </c>
      <c r="F13" s="227">
        <v>6200</v>
      </c>
      <c r="G13" s="228">
        <f>F13/E13*100</f>
        <v>100</v>
      </c>
    </row>
    <row r="14" s="207" customFormat="1" ht="22.5" customHeight="1" spans="1:7">
      <c r="A14" s="218"/>
      <c r="B14" s="219"/>
      <c r="C14" s="226" t="s">
        <v>1339</v>
      </c>
      <c r="D14" s="223"/>
      <c r="E14" s="227">
        <v>1541</v>
      </c>
      <c r="F14" s="227">
        <v>1541</v>
      </c>
      <c r="G14" s="228">
        <f>F14/E14*100</f>
        <v>100</v>
      </c>
    </row>
    <row r="15" s="207" customFormat="1" ht="22.5" customHeight="1" spans="1:7">
      <c r="A15" s="218"/>
      <c r="B15" s="219"/>
      <c r="C15" s="226" t="s">
        <v>1340</v>
      </c>
      <c r="D15" s="223"/>
      <c r="E15" s="227"/>
      <c r="F15" s="227"/>
      <c r="G15" s="228"/>
    </row>
    <row r="16" s="207" customFormat="1" ht="22.5" customHeight="1" spans="1:7">
      <c r="A16" s="218"/>
      <c r="B16" s="219"/>
      <c r="C16" s="226" t="s">
        <v>1341</v>
      </c>
      <c r="D16" s="223"/>
      <c r="E16" s="227">
        <v>12398</v>
      </c>
      <c r="F16" s="227">
        <v>12398</v>
      </c>
      <c r="G16" s="228">
        <f>F16/E16*100</f>
        <v>100</v>
      </c>
    </row>
    <row r="17" s="207" customFormat="1" ht="22.5" customHeight="1" spans="1:7">
      <c r="A17" s="218"/>
      <c r="B17" s="219"/>
      <c r="C17" s="226" t="s">
        <v>1342</v>
      </c>
      <c r="D17" s="223"/>
      <c r="E17" s="227"/>
      <c r="F17" s="227"/>
      <c r="G17" s="228"/>
    </row>
    <row r="18" s="207" customFormat="1" ht="22.5" customHeight="1" spans="1:7">
      <c r="A18" s="218"/>
      <c r="B18" s="219"/>
      <c r="C18" s="226" t="s">
        <v>1343</v>
      </c>
      <c r="D18" s="223"/>
      <c r="E18" s="227"/>
      <c r="F18" s="227"/>
      <c r="G18" s="228"/>
    </row>
    <row r="19" s="207" customFormat="1" ht="22.5" customHeight="1" spans="1:7">
      <c r="A19" s="218"/>
      <c r="B19" s="219"/>
      <c r="C19" s="226" t="s">
        <v>1344</v>
      </c>
      <c r="D19" s="223"/>
      <c r="E19" s="227"/>
      <c r="F19" s="227"/>
      <c r="G19" s="228"/>
    </row>
    <row r="20" s="207" customFormat="1" ht="22.5" customHeight="1" spans="1:7">
      <c r="A20" s="218"/>
      <c r="B20" s="219"/>
      <c r="C20" s="229" t="s">
        <v>1345</v>
      </c>
      <c r="D20" s="223"/>
      <c r="E20" s="227"/>
      <c r="F20" s="227"/>
      <c r="G20" s="228"/>
    </row>
    <row r="21" s="207" customFormat="1" ht="22.5" customHeight="1" spans="1:7">
      <c r="A21" s="218"/>
      <c r="B21" s="219"/>
      <c r="C21" s="226" t="s">
        <v>1346</v>
      </c>
      <c r="D21" s="223"/>
      <c r="E21" s="227"/>
      <c r="F21" s="227"/>
      <c r="G21" s="228"/>
    </row>
    <row r="22" s="207" customFormat="1" ht="22.5" customHeight="1" spans="1:7">
      <c r="A22" s="218"/>
      <c r="B22" s="219"/>
      <c r="C22" s="226" t="s">
        <v>1347</v>
      </c>
      <c r="D22" s="223"/>
      <c r="E22" s="227">
        <v>9185</v>
      </c>
      <c r="F22" s="227">
        <v>9185</v>
      </c>
      <c r="G22" s="228">
        <f>F22/E22*100</f>
        <v>100</v>
      </c>
    </row>
    <row r="23" s="207" customFormat="1" ht="23" customHeight="1" spans="1:7">
      <c r="A23" s="218"/>
      <c r="B23" s="219"/>
      <c r="C23" s="226" t="s">
        <v>1348</v>
      </c>
      <c r="D23" s="223"/>
      <c r="E23" s="227"/>
      <c r="F23" s="227"/>
      <c r="G23" s="228"/>
    </row>
    <row r="24" s="207" customFormat="1" ht="23" customHeight="1" spans="1:7">
      <c r="A24" s="218"/>
      <c r="B24" s="219"/>
      <c r="C24" s="226" t="s">
        <v>1349</v>
      </c>
      <c r="D24" s="223"/>
      <c r="E24" s="227">
        <v>523</v>
      </c>
      <c r="F24" s="227">
        <v>523</v>
      </c>
      <c r="G24" s="228"/>
    </row>
    <row r="25" s="207" customFormat="1" ht="22.5" customHeight="1" spans="1:7">
      <c r="A25" s="218"/>
      <c r="B25" s="219"/>
      <c r="C25" s="226" t="s">
        <v>997</v>
      </c>
      <c r="D25" s="223"/>
      <c r="E25" s="227">
        <v>1675</v>
      </c>
      <c r="F25" s="227">
        <v>1675</v>
      </c>
      <c r="G25" s="228">
        <f>F25/E25*100</f>
        <v>100</v>
      </c>
    </row>
    <row r="26" s="207" customFormat="1" ht="22.5" customHeight="1" spans="1:7">
      <c r="A26" s="218"/>
      <c r="B26" s="219"/>
      <c r="C26" s="226" t="s">
        <v>1350</v>
      </c>
      <c r="D26" s="223"/>
      <c r="E26" s="230"/>
      <c r="F26" s="230"/>
      <c r="G26" s="231"/>
    </row>
  </sheetData>
  <mergeCells count="2">
    <mergeCell ref="B2:G2"/>
    <mergeCell ref="B3:C3"/>
  </mergeCells>
  <printOptions horizontalCentered="1"/>
  <pageMargins left="0.551181102362205" right="0.551181102362205" top="0.275590551181102" bottom="0.393700787401575" header="0.590551181102362" footer="0.15748031496063"/>
  <pageSetup paperSize="9" scale="76" firstPageNumber="126" orientation="portrait" useFirstPageNumber="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B14"/>
  <sheetViews>
    <sheetView workbookViewId="0">
      <selection activeCell="B6" sqref="B6"/>
    </sheetView>
  </sheetViews>
  <sheetFormatPr defaultColWidth="48.375" defaultRowHeight="13.5" outlineLevelCol="1"/>
  <cols>
    <col min="1" max="16384" width="48.375" style="2"/>
  </cols>
  <sheetData>
    <row r="1" ht="34.9" customHeight="1" spans="1:2">
      <c r="A1" s="89" t="s">
        <v>1351</v>
      </c>
      <c r="B1" s="1"/>
    </row>
    <row r="2" ht="52.9" customHeight="1" spans="1:2">
      <c r="A2" s="90" t="s">
        <v>1352</v>
      </c>
      <c r="B2" s="90"/>
    </row>
    <row r="3" ht="31.15" customHeight="1" spans="1:2">
      <c r="A3" s="91"/>
      <c r="B3" s="92" t="s">
        <v>2</v>
      </c>
    </row>
    <row r="4" ht="50.1" customHeight="1" spans="1:2">
      <c r="A4" s="199" t="s">
        <v>1353</v>
      </c>
      <c r="B4" s="199" t="s">
        <v>1354</v>
      </c>
    </row>
    <row r="5" ht="50.1" customHeight="1" spans="1:2">
      <c r="A5" s="200" t="s">
        <v>1355</v>
      </c>
      <c r="B5" s="201">
        <v>624480</v>
      </c>
    </row>
    <row r="6" ht="50.1" customHeight="1" spans="1:2">
      <c r="A6" s="200" t="s">
        <v>1356</v>
      </c>
      <c r="B6" s="201">
        <v>92299</v>
      </c>
    </row>
    <row r="7" ht="50.1" customHeight="1" spans="1:2">
      <c r="A7" s="200" t="s">
        <v>1357</v>
      </c>
      <c r="B7" s="201">
        <v>88080</v>
      </c>
    </row>
    <row r="8" ht="50.1" customHeight="1" spans="1:2">
      <c r="A8" s="202" t="s">
        <v>1358</v>
      </c>
      <c r="B8" s="203">
        <v>88080</v>
      </c>
    </row>
    <row r="9" ht="50.1" customHeight="1" spans="1:2">
      <c r="A9" s="200" t="s">
        <v>1359</v>
      </c>
      <c r="B9" s="204">
        <f>B5+B6-B7</f>
        <v>628699</v>
      </c>
    </row>
    <row r="10" ht="14.25" spans="1:2">
      <c r="A10" s="205" t="s">
        <v>1360</v>
      </c>
      <c r="B10" s="102"/>
    </row>
    <row r="11" ht="14.25" spans="1:2">
      <c r="A11" s="101"/>
      <c r="B11" s="102"/>
    </row>
    <row r="12" ht="14.25" spans="1:2">
      <c r="A12" s="103"/>
      <c r="B12" s="102"/>
    </row>
    <row r="13" spans="1:2">
      <c r="A13" s="1"/>
      <c r="B13" s="1"/>
    </row>
    <row r="14" spans="1:2">
      <c r="A14" s="1"/>
      <c r="B14" s="1"/>
    </row>
  </sheetData>
  <mergeCells count="1">
    <mergeCell ref="A2:B2"/>
  </mergeCells>
  <printOptions horizontalCentered="1"/>
  <pageMargins left="0.551181102362205" right="0.551181102362205" top="0.275590551181102" bottom="0.393700787401575" header="0.590551181102362" footer="0.15748031496063"/>
  <pageSetup paperSize="9" scale="96" firstPageNumber="126" orientation="portrait" useFirstPageNumber="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B17"/>
  <sheetViews>
    <sheetView workbookViewId="0">
      <selection activeCell="B5" sqref="B5"/>
    </sheetView>
  </sheetViews>
  <sheetFormatPr defaultColWidth="47.625" defaultRowHeight="13.5" outlineLevelCol="1"/>
  <cols>
    <col min="1" max="1" width="47.625" style="1"/>
    <col min="2" max="2" width="42.5" style="1" customWidth="1"/>
    <col min="3" max="16384" width="47.625" style="2"/>
  </cols>
  <sheetData>
    <row r="1" ht="28.9" customHeight="1" spans="1:1">
      <c r="A1" s="3" t="s">
        <v>1361</v>
      </c>
    </row>
    <row r="2" ht="22.5" spans="1:2">
      <c r="A2" s="4" t="s">
        <v>1362</v>
      </c>
      <c r="B2" s="4"/>
    </row>
    <row r="3" ht="31.9" customHeight="1" spans="1:2">
      <c r="A3" s="5" t="s">
        <v>1363</v>
      </c>
      <c r="B3" s="6" t="s">
        <v>2</v>
      </c>
    </row>
    <row r="4" ht="29.45" customHeight="1" spans="1:2">
      <c r="A4" s="7" t="s">
        <v>1364</v>
      </c>
      <c r="B4" s="7" t="s">
        <v>1365</v>
      </c>
    </row>
    <row r="5" ht="30.6" customHeight="1" spans="1:2">
      <c r="A5" s="8" t="s">
        <v>1366</v>
      </c>
      <c r="B5" s="197">
        <v>641813</v>
      </c>
    </row>
    <row r="6" ht="30.6" customHeight="1" spans="1:2">
      <c r="A6" s="8"/>
      <c r="B6" s="10"/>
    </row>
    <row r="7" ht="30.6" customHeight="1" spans="1:2">
      <c r="A7" s="8"/>
      <c r="B7" s="10"/>
    </row>
    <row r="8" ht="30.6" customHeight="1" spans="1:2">
      <c r="A8" s="8"/>
      <c r="B8" s="10"/>
    </row>
    <row r="9" ht="30.6" customHeight="1" spans="1:2">
      <c r="A9" s="8"/>
      <c r="B9" s="10"/>
    </row>
    <row r="10" ht="30.6" customHeight="1" spans="1:2">
      <c r="A10" s="8"/>
      <c r="B10" s="10"/>
    </row>
    <row r="11" ht="30.6" customHeight="1" spans="1:2">
      <c r="A11" s="8"/>
      <c r="B11" s="10"/>
    </row>
    <row r="12" ht="30.6" customHeight="1" spans="1:2">
      <c r="A12" s="8"/>
      <c r="B12" s="10"/>
    </row>
    <row r="13" ht="30.6" customHeight="1" spans="1:2">
      <c r="A13" s="8"/>
      <c r="B13" s="10"/>
    </row>
    <row r="14" ht="30.6" customHeight="1" spans="1:2">
      <c r="A14" s="8"/>
      <c r="B14" s="10"/>
    </row>
    <row r="15" ht="30.6" customHeight="1" spans="1:2">
      <c r="A15" s="8"/>
      <c r="B15" s="10"/>
    </row>
    <row r="16" ht="30.6" customHeight="1" spans="1:2">
      <c r="A16" s="8"/>
      <c r="B16" s="10"/>
    </row>
    <row r="17" ht="30.6" customHeight="1" spans="1:2">
      <c r="A17" s="11" t="s">
        <v>1367</v>
      </c>
      <c r="B17" s="198">
        <f>B5</f>
        <v>641813</v>
      </c>
    </row>
  </sheetData>
  <mergeCells count="1">
    <mergeCell ref="A2:B2"/>
  </mergeCells>
  <printOptions horizontalCentered="1"/>
  <pageMargins left="0.551181102362205" right="0.551181102362205" top="0.275590551181102" bottom="0.393700787401575" header="0.590551181102362" footer="0.15748031496063"/>
  <pageSetup paperSize="9" firstPageNumber="126" orientation="portrait" useFirstPageNumber="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E22"/>
  <sheetViews>
    <sheetView topLeftCell="A3" workbookViewId="0">
      <selection activeCell="E22" sqref="E22"/>
    </sheetView>
  </sheetViews>
  <sheetFormatPr defaultColWidth="43.875" defaultRowHeight="14.25" outlineLevelCol="4"/>
  <cols>
    <col min="1" max="1" width="54.625" style="181" customWidth="1"/>
    <col min="2" max="5" width="18.5" style="181" customWidth="1"/>
    <col min="6" max="16384" width="43.875" style="181"/>
  </cols>
  <sheetData>
    <row r="1" s="24" customFormat="1" ht="27" customHeight="1" spans="1:2">
      <c r="A1" s="182" t="s">
        <v>1368</v>
      </c>
      <c r="B1" s="27"/>
    </row>
    <row r="2" ht="45.6" customHeight="1" spans="1:5">
      <c r="A2" s="157" t="s">
        <v>1369</v>
      </c>
      <c r="B2" s="157"/>
      <c r="C2" s="157"/>
      <c r="D2" s="157"/>
      <c r="E2" s="157"/>
    </row>
    <row r="3" s="179" customFormat="1" ht="23.45" customHeight="1" spans="2:5">
      <c r="B3" s="183"/>
      <c r="E3" s="183" t="s">
        <v>2</v>
      </c>
    </row>
    <row r="4" s="179" customFormat="1" ht="24.75" customHeight="1" spans="1:5">
      <c r="A4" s="184" t="s">
        <v>1370</v>
      </c>
      <c r="B4" s="55" t="s">
        <v>4</v>
      </c>
      <c r="C4" s="55" t="s">
        <v>5</v>
      </c>
      <c r="D4" s="55" t="s">
        <v>6</v>
      </c>
      <c r="E4" s="56" t="s">
        <v>7</v>
      </c>
    </row>
    <row r="5" s="179" customFormat="1" ht="24.75" customHeight="1" spans="1:5">
      <c r="A5" s="185" t="s">
        <v>1371</v>
      </c>
      <c r="B5" s="186"/>
      <c r="C5" s="187"/>
      <c r="D5" s="187"/>
      <c r="E5" s="188"/>
    </row>
    <row r="6" s="179" customFormat="1" ht="24.75" customHeight="1" spans="1:5">
      <c r="A6" s="185" t="s">
        <v>1372</v>
      </c>
      <c r="B6" s="189"/>
      <c r="C6" s="190"/>
      <c r="D6" s="190"/>
      <c r="E6" s="191"/>
    </row>
    <row r="7" s="179" customFormat="1" ht="24.75" customHeight="1" spans="1:5">
      <c r="A7" s="185" t="s">
        <v>1373</v>
      </c>
      <c r="B7" s="189"/>
      <c r="C7" s="190"/>
      <c r="D7" s="190"/>
      <c r="E7" s="191"/>
    </row>
    <row r="8" s="180" customFormat="1" ht="24.75" customHeight="1" spans="1:5">
      <c r="A8" s="185" t="s">
        <v>1374</v>
      </c>
      <c r="B8" s="189"/>
      <c r="C8" s="192"/>
      <c r="D8" s="192"/>
      <c r="E8" s="191"/>
    </row>
    <row r="9" s="179" customFormat="1" ht="24.75" customHeight="1" spans="1:5">
      <c r="A9" s="185" t="s">
        <v>1375</v>
      </c>
      <c r="B9" s="189"/>
      <c r="C9" s="190"/>
      <c r="D9" s="190"/>
      <c r="E9" s="191"/>
    </row>
    <row r="10" s="179" customFormat="1" ht="24.75" customHeight="1" spans="1:5">
      <c r="A10" s="185" t="s">
        <v>1376</v>
      </c>
      <c r="B10" s="193">
        <v>3500</v>
      </c>
      <c r="C10" s="193">
        <f t="shared" ref="C10:C15" si="0">B10</f>
        <v>3500</v>
      </c>
      <c r="D10" s="193">
        <v>2895</v>
      </c>
      <c r="E10" s="191">
        <f>D10/C10*100</f>
        <v>82.7142857142857</v>
      </c>
    </row>
    <row r="11" s="179" customFormat="1" ht="24.75" customHeight="1" spans="1:5">
      <c r="A11" s="185" t="s">
        <v>1377</v>
      </c>
      <c r="B11" s="193">
        <v>300</v>
      </c>
      <c r="C11" s="193">
        <f t="shared" si="0"/>
        <v>300</v>
      </c>
      <c r="D11" s="193">
        <v>86</v>
      </c>
      <c r="E11" s="191">
        <f t="shared" ref="E11:E22" si="1">D11/C11*100</f>
        <v>28.6666666666667</v>
      </c>
    </row>
    <row r="12" s="179" customFormat="1" ht="24.75" customHeight="1" spans="1:5">
      <c r="A12" s="185" t="s">
        <v>1378</v>
      </c>
      <c r="B12" s="193">
        <v>94500</v>
      </c>
      <c r="C12" s="193">
        <v>94500</v>
      </c>
      <c r="D12" s="193">
        <v>92257</v>
      </c>
      <c r="E12" s="191">
        <f t="shared" si="1"/>
        <v>97.626455026455</v>
      </c>
    </row>
    <row r="13" s="179" customFormat="1" ht="24.75" customHeight="1" spans="1:5">
      <c r="A13" s="185" t="s">
        <v>1379</v>
      </c>
      <c r="B13" s="189"/>
      <c r="C13" s="190"/>
      <c r="D13" s="190"/>
      <c r="E13" s="191"/>
    </row>
    <row r="14" s="179" customFormat="1" ht="24.75" customHeight="1" spans="1:5">
      <c r="A14" s="185" t="s">
        <v>1380</v>
      </c>
      <c r="B14" s="189"/>
      <c r="C14" s="190"/>
      <c r="D14" s="190"/>
      <c r="E14" s="191"/>
    </row>
    <row r="15" s="179" customFormat="1" ht="24.75" customHeight="1" spans="1:5">
      <c r="A15" s="185" t="s">
        <v>1381</v>
      </c>
      <c r="B15" s="193">
        <v>700</v>
      </c>
      <c r="C15" s="193">
        <f t="shared" si="0"/>
        <v>700</v>
      </c>
      <c r="D15" s="193">
        <v>1323</v>
      </c>
      <c r="E15" s="191">
        <f t="shared" si="1"/>
        <v>189</v>
      </c>
    </row>
    <row r="16" s="179" customFormat="1" ht="24.75" customHeight="1" spans="1:5">
      <c r="A16" s="185" t="s">
        <v>1382</v>
      </c>
      <c r="B16" s="189"/>
      <c r="C16" s="190"/>
      <c r="D16" s="190"/>
      <c r="E16" s="191"/>
    </row>
    <row r="17" s="179" customFormat="1" ht="24.75" customHeight="1" spans="1:5">
      <c r="A17" s="185" t="s">
        <v>1383</v>
      </c>
      <c r="B17" s="189"/>
      <c r="C17" s="190"/>
      <c r="D17" s="190"/>
      <c r="E17" s="191"/>
    </row>
    <row r="18" s="179" customFormat="1" ht="24.75" customHeight="1" spans="1:5">
      <c r="A18" s="185" t="s">
        <v>1384</v>
      </c>
      <c r="B18" s="189"/>
      <c r="C18" s="190"/>
      <c r="D18" s="190"/>
      <c r="E18" s="191"/>
    </row>
    <row r="19" s="179" customFormat="1" ht="24.75" customHeight="1" spans="1:5">
      <c r="A19" s="185" t="s">
        <v>1385</v>
      </c>
      <c r="B19" s="193">
        <v>1000</v>
      </c>
      <c r="C19" s="193">
        <f>B19</f>
        <v>1000</v>
      </c>
      <c r="D19" s="193">
        <v>765</v>
      </c>
      <c r="E19" s="191">
        <f t="shared" si="1"/>
        <v>76.5</v>
      </c>
    </row>
    <row r="20" s="179" customFormat="1" ht="24.75" customHeight="1" spans="1:5">
      <c r="A20" s="185" t="s">
        <v>1386</v>
      </c>
      <c r="B20" s="189"/>
      <c r="C20" s="190"/>
      <c r="D20" s="190"/>
      <c r="E20" s="191"/>
    </row>
    <row r="21" s="179" customFormat="1" ht="24.75" customHeight="1" spans="1:5">
      <c r="A21" s="185" t="s">
        <v>1387</v>
      </c>
      <c r="B21" s="193">
        <v>10000</v>
      </c>
      <c r="C21" s="193">
        <f>B21</f>
        <v>10000</v>
      </c>
      <c r="D21" s="193">
        <v>8300</v>
      </c>
      <c r="E21" s="191">
        <f>D21/C21*100</f>
        <v>83</v>
      </c>
    </row>
    <row r="22" s="179" customFormat="1" ht="24.75" customHeight="1" spans="1:5">
      <c r="A22" s="194" t="s">
        <v>1388</v>
      </c>
      <c r="B22" s="195">
        <f>SUM(B5:B21)</f>
        <v>110000</v>
      </c>
      <c r="C22" s="195">
        <f t="shared" ref="C22:D22" si="2">SUM(C5:C21)</f>
        <v>110000</v>
      </c>
      <c r="D22" s="195">
        <f t="shared" si="2"/>
        <v>105626</v>
      </c>
      <c r="E22" s="196">
        <f t="shared" si="1"/>
        <v>96.0236363636364</v>
      </c>
    </row>
  </sheetData>
  <mergeCells count="1">
    <mergeCell ref="A2:E2"/>
  </mergeCells>
  <printOptions horizontalCentered="1"/>
  <pageMargins left="0.551181102362205" right="0.551181102362205" top="0.275590551181102" bottom="0.393700787401575" header="0.590551181102362" footer="0.15748031496063"/>
  <pageSetup paperSize="9" scale="70" firstPageNumber="126" orientation="portrait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1-本级一般收入</vt:lpstr>
      <vt:lpstr>2-本级一般支出</vt:lpstr>
      <vt:lpstr>3-本级一般平衡</vt:lpstr>
      <vt:lpstr>4-省对市县补助</vt:lpstr>
      <vt:lpstr>5-本级基本支出</vt:lpstr>
      <vt:lpstr>6-预算内基本建设</vt:lpstr>
      <vt:lpstr>7-一般债务余额</vt:lpstr>
      <vt:lpstr>8-一般债务分地区</vt:lpstr>
      <vt:lpstr>9-本级基金收入</vt:lpstr>
      <vt:lpstr>10-本级基金支出</vt:lpstr>
      <vt:lpstr>53-本级基金平衡</vt:lpstr>
      <vt:lpstr>11-省对市县基金补助</vt:lpstr>
      <vt:lpstr>12-专项债务余额</vt:lpstr>
      <vt:lpstr>13-专项债务分地区</vt:lpstr>
      <vt:lpstr>14-本级国资收入</vt:lpstr>
      <vt:lpstr>15-本级国资支出</vt:lpstr>
      <vt:lpstr>16-本级社保收入</vt:lpstr>
      <vt:lpstr>17-本级社保支出</vt:lpstr>
      <vt:lpstr>18-债务余额汇总</vt:lpstr>
      <vt:lpstr>19-分地区限额汇总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爱德蒙</cp:lastModifiedBy>
  <dcterms:created xsi:type="dcterms:W3CDTF">2006-09-13T11:21:00Z</dcterms:created>
  <dcterms:modified xsi:type="dcterms:W3CDTF">2020-07-30T09:57:52Z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